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My Documents\MBA\MBA Work\"/>
    </mc:Choice>
  </mc:AlternateContent>
  <bookViews>
    <workbookView xWindow="0" yWindow="0" windowWidth="25200" windowHeight="11850" activeTab="3"/>
  </bookViews>
  <sheets>
    <sheet name="Ledger" sheetId="21" r:id="rId1"/>
    <sheet name="Depreciation Calc" sheetId="24" r:id="rId2"/>
    <sheet name="Accounting Log Report" sheetId="23" r:id="rId3"/>
    <sheet name="5 Year Projections" sheetId="26" r:id="rId4"/>
  </sheets>
  <definedNames>
    <definedName name="_xlnm.Print_Area" localSheetId="3">'5 Year Projections'!$A$1:$L$180</definedName>
    <definedName name="_xlnm.Print_Area" localSheetId="2">'Accounting Log Report'!$A$1:$L$168</definedName>
    <definedName name="_xlnm.Print_Area" localSheetId="1">'Depreciation Calc'!$A$1:$I$190</definedName>
    <definedName name="_xlnm.Print_Area" localSheetId="0">Ledger!$A$1:$I$190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23" l="1"/>
  <c r="F137" i="23"/>
  <c r="F75" i="23"/>
  <c r="F74" i="23"/>
  <c r="F73" i="23"/>
  <c r="F72" i="23"/>
  <c r="I146" i="26" l="1"/>
  <c r="J146" i="26"/>
  <c r="K146" i="26"/>
  <c r="L146" i="26"/>
  <c r="H146" i="26"/>
  <c r="I86" i="26"/>
  <c r="J86" i="26"/>
  <c r="K86" i="26"/>
  <c r="L86" i="26"/>
  <c r="H86" i="26"/>
  <c r="H35" i="26"/>
  <c r="I35" i="26" s="1"/>
  <c r="J35" i="26" s="1"/>
  <c r="K35" i="26" s="1"/>
  <c r="L35" i="26" s="1"/>
  <c r="H89" i="26"/>
  <c r="H90" i="26"/>
  <c r="G109" i="26"/>
  <c r="F109" i="26"/>
  <c r="G102" i="26"/>
  <c r="G105" i="26" s="1"/>
  <c r="G113" i="26" s="1"/>
  <c r="F102" i="26"/>
  <c r="F105" i="26" s="1"/>
  <c r="F113" i="26" s="1"/>
  <c r="F81" i="26"/>
  <c r="F80" i="26"/>
  <c r="G80" i="26"/>
  <c r="I21" i="26"/>
  <c r="J21" i="26" s="1"/>
  <c r="K21" i="26" s="1"/>
  <c r="L21" i="26" s="1"/>
  <c r="I20" i="26"/>
  <c r="J20" i="26" s="1"/>
  <c r="K20" i="26" s="1"/>
  <c r="L20" i="26" s="1"/>
  <c r="H22" i="26"/>
  <c r="H166" i="26" s="1"/>
  <c r="I18" i="26"/>
  <c r="J18" i="26" s="1"/>
  <c r="K18" i="26" s="1"/>
  <c r="L18" i="26" s="1"/>
  <c r="I17" i="26"/>
  <c r="J17" i="26" s="1"/>
  <c r="K17" i="26" s="1"/>
  <c r="L17" i="26" s="1"/>
  <c r="I15" i="26"/>
  <c r="J15" i="26" s="1"/>
  <c r="K15" i="26" s="1"/>
  <c r="L15" i="26" s="1"/>
  <c r="I16" i="26"/>
  <c r="J16" i="26" s="1"/>
  <c r="K16" i="26" s="1"/>
  <c r="L16" i="26" s="1"/>
  <c r="H12" i="26"/>
  <c r="I12" i="26" s="1"/>
  <c r="I80" i="26" s="1"/>
  <c r="G166" i="26"/>
  <c r="F163" i="26"/>
  <c r="G163" i="26" s="1"/>
  <c r="H163" i="26" s="1"/>
  <c r="I163" i="26" s="1"/>
  <c r="J163" i="26" s="1"/>
  <c r="K163" i="26" s="1"/>
  <c r="L163" i="26" s="1"/>
  <c r="A138" i="26"/>
  <c r="F77" i="26"/>
  <c r="A72" i="26"/>
  <c r="H31" i="26"/>
  <c r="I31" i="26" s="1"/>
  <c r="I152" i="26" s="1"/>
  <c r="I153" i="26" s="1"/>
  <c r="H27" i="26"/>
  <c r="I27" i="26" s="1"/>
  <c r="J27" i="26" s="1"/>
  <c r="K27" i="26" s="1"/>
  <c r="L27" i="26" s="1"/>
  <c r="H26" i="26"/>
  <c r="I26" i="26" s="1"/>
  <c r="J26" i="26" s="1"/>
  <c r="K26" i="26" s="1"/>
  <c r="L26" i="26" s="1"/>
  <c r="H25" i="26"/>
  <c r="I25" i="26" s="1"/>
  <c r="J25" i="26" s="1"/>
  <c r="K25" i="26" s="1"/>
  <c r="L25" i="26" s="1"/>
  <c r="G10" i="26"/>
  <c r="H10" i="26" s="1"/>
  <c r="F87" i="23"/>
  <c r="I34" i="26" l="1"/>
  <c r="I108" i="26" s="1"/>
  <c r="H104" i="26"/>
  <c r="I104" i="26" s="1"/>
  <c r="G112" i="26"/>
  <c r="G172" i="26" s="1"/>
  <c r="F112" i="26"/>
  <c r="I81" i="26"/>
  <c r="H80" i="26"/>
  <c r="G82" i="26"/>
  <c r="G87" i="26" s="1"/>
  <c r="G91" i="26" s="1"/>
  <c r="F82" i="26"/>
  <c r="F87" i="26" s="1"/>
  <c r="H108" i="26"/>
  <c r="I22" i="26"/>
  <c r="G77" i="26"/>
  <c r="J12" i="26"/>
  <c r="J34" i="26" s="1"/>
  <c r="H77" i="26"/>
  <c r="H143" i="26" s="1"/>
  <c r="I143" i="26" s="1"/>
  <c r="J143" i="26" s="1"/>
  <c r="K143" i="26" s="1"/>
  <c r="L143" i="26" s="1"/>
  <c r="I10" i="26"/>
  <c r="J31" i="26"/>
  <c r="H152" i="26"/>
  <c r="H153" i="26" s="1"/>
  <c r="G169" i="26"/>
  <c r="J104" i="26" l="1"/>
  <c r="G93" i="26"/>
  <c r="G94" i="26" s="1"/>
  <c r="G96" i="26" s="1"/>
  <c r="H155" i="26"/>
  <c r="G165" i="26"/>
  <c r="G167" i="26" s="1"/>
  <c r="G170" i="26" s="1"/>
  <c r="G173" i="26" s="1"/>
  <c r="K12" i="26"/>
  <c r="K34" i="26" s="1"/>
  <c r="J80" i="26"/>
  <c r="J81" i="26" s="1"/>
  <c r="F91" i="26"/>
  <c r="H84" i="26"/>
  <c r="H81" i="26"/>
  <c r="J22" i="26"/>
  <c r="I166" i="26"/>
  <c r="H176" i="26"/>
  <c r="J152" i="26"/>
  <c r="J153" i="26" s="1"/>
  <c r="K31" i="26"/>
  <c r="I155" i="26"/>
  <c r="H111" i="26"/>
  <c r="I111" i="26" s="1"/>
  <c r="J89" i="26" s="1"/>
  <c r="J108" i="26"/>
  <c r="I77" i="26"/>
  <c r="J10" i="26"/>
  <c r="K104" i="26" l="1"/>
  <c r="F93" i="26"/>
  <c r="F94" i="26" s="1"/>
  <c r="F96" i="26" s="1"/>
  <c r="I89" i="26"/>
  <c r="L12" i="26"/>
  <c r="K80" i="26"/>
  <c r="K81" i="26" s="1"/>
  <c r="K22" i="26"/>
  <c r="J166" i="26"/>
  <c r="H82" i="26"/>
  <c r="H107" i="26"/>
  <c r="H109" i="26" s="1"/>
  <c r="H85" i="26"/>
  <c r="I156" i="26"/>
  <c r="K108" i="26"/>
  <c r="K10" i="26"/>
  <c r="J77" i="26"/>
  <c r="J155" i="26"/>
  <c r="J111" i="26"/>
  <c r="J156" i="26" s="1"/>
  <c r="H156" i="26"/>
  <c r="L31" i="26"/>
  <c r="K152" i="26"/>
  <c r="K153" i="26" s="1"/>
  <c r="L104" i="26" l="1"/>
  <c r="L80" i="26"/>
  <c r="L81" i="26" s="1"/>
  <c r="L34" i="26"/>
  <c r="L108" i="26" s="1"/>
  <c r="L155" i="26" s="1"/>
  <c r="K89" i="26"/>
  <c r="L22" i="26"/>
  <c r="L166" i="26" s="1"/>
  <c r="K166" i="26"/>
  <c r="H87" i="26"/>
  <c r="H165" i="26" s="1"/>
  <c r="H167" i="26" s="1"/>
  <c r="H101" i="26"/>
  <c r="H148" i="26" s="1"/>
  <c r="L152" i="26"/>
  <c r="L153" i="26" s="1"/>
  <c r="K155" i="26"/>
  <c r="H149" i="26"/>
  <c r="K77" i="26"/>
  <c r="L10" i="26"/>
  <c r="L77" i="26" s="1"/>
  <c r="K111" i="26"/>
  <c r="K156" i="26" s="1"/>
  <c r="L89" i="26" l="1"/>
  <c r="H177" i="26"/>
  <c r="H91" i="26"/>
  <c r="H93" i="26" s="1"/>
  <c r="H94" i="26" s="1"/>
  <c r="H96" i="26" s="1"/>
  <c r="H112" i="26" s="1"/>
  <c r="J82" i="26"/>
  <c r="I176" i="26"/>
  <c r="I84" i="26"/>
  <c r="I85" i="26"/>
  <c r="I82" i="26"/>
  <c r="J176" i="26"/>
  <c r="L111" i="26"/>
  <c r="L156" i="26" s="1"/>
  <c r="H113" i="26" l="1"/>
  <c r="J85" i="26"/>
  <c r="J84" i="26"/>
  <c r="J107" i="26" s="1"/>
  <c r="J109" i="26" s="1"/>
  <c r="I107" i="26"/>
  <c r="I109" i="26" s="1"/>
  <c r="I101" i="26"/>
  <c r="I148" i="26" s="1"/>
  <c r="I87" i="26"/>
  <c r="H145" i="26"/>
  <c r="H150" i="26" s="1"/>
  <c r="H178" i="26"/>
  <c r="H157" i="26"/>
  <c r="J101" i="26" l="1"/>
  <c r="J148" i="26" s="1"/>
  <c r="J87" i="26"/>
  <c r="J165" i="26" s="1"/>
  <c r="J167" i="26" s="1"/>
  <c r="L84" i="26"/>
  <c r="K176" i="26"/>
  <c r="K85" i="26"/>
  <c r="K84" i="26"/>
  <c r="K82" i="26"/>
  <c r="J149" i="26"/>
  <c r="I177" i="26"/>
  <c r="I165" i="26"/>
  <c r="I167" i="26" s="1"/>
  <c r="I149" i="26"/>
  <c r="H159" i="26"/>
  <c r="H100" i="26" s="1"/>
  <c r="H102" i="26" l="1"/>
  <c r="H105" i="26" s="1"/>
  <c r="H179" i="26" s="1"/>
  <c r="I90" i="26"/>
  <c r="I91" i="26" s="1"/>
  <c r="I93" i="26" s="1"/>
  <c r="I94" i="26" s="1"/>
  <c r="I96" i="26" s="1"/>
  <c r="I112" i="26" s="1"/>
  <c r="L82" i="26"/>
  <c r="J177" i="26"/>
  <c r="L85" i="26"/>
  <c r="L176" i="26"/>
  <c r="K87" i="26"/>
  <c r="L107" i="26"/>
  <c r="L109" i="26" s="1"/>
  <c r="L101" i="26"/>
  <c r="K107" i="26"/>
  <c r="K109" i="26" s="1"/>
  <c r="K101" i="26"/>
  <c r="K148" i="26" s="1"/>
  <c r="H169" i="26" l="1"/>
  <c r="H170" i="26" s="1"/>
  <c r="H172" i="26"/>
  <c r="I113" i="26"/>
  <c r="L87" i="26"/>
  <c r="L165" i="26" s="1"/>
  <c r="L167" i="26" s="1"/>
  <c r="K149" i="26"/>
  <c r="L148" i="26"/>
  <c r="K177" i="26"/>
  <c r="K165" i="26"/>
  <c r="K167" i="26" s="1"/>
  <c r="L149" i="26"/>
  <c r="I178" i="26"/>
  <c r="I145" i="26"/>
  <c r="I150" i="26" s="1"/>
  <c r="I157" i="26"/>
  <c r="H173" i="26" l="1"/>
  <c r="L177" i="26"/>
  <c r="I159" i="26"/>
  <c r="I100" i="26" s="1"/>
  <c r="I102" i="26" l="1"/>
  <c r="I105" i="26" s="1"/>
  <c r="J90" i="26"/>
  <c r="J91" i="26" s="1"/>
  <c r="I172" i="26" l="1"/>
  <c r="I179" i="26"/>
  <c r="I169" i="26"/>
  <c r="I170" i="26" s="1"/>
  <c r="J93" i="26"/>
  <c r="J94" i="26" s="1"/>
  <c r="J96" i="26" s="1"/>
  <c r="J112" i="26" s="1"/>
  <c r="J113" i="26" l="1"/>
  <c r="I173" i="26"/>
  <c r="J178" i="26"/>
  <c r="J145" i="26"/>
  <c r="J150" i="26" s="1"/>
  <c r="J157" i="26"/>
  <c r="J159" i="26" l="1"/>
  <c r="J100" i="26" s="1"/>
  <c r="K90" i="26" s="1"/>
  <c r="K91" i="26" l="1"/>
  <c r="K93" i="26" s="1"/>
  <c r="K94" i="26" s="1"/>
  <c r="K96" i="26" s="1"/>
  <c r="K112" i="26" s="1"/>
  <c r="J102" i="26"/>
  <c r="J105" i="26" s="1"/>
  <c r="J172" i="26" s="1"/>
  <c r="K113" i="26" l="1"/>
  <c r="J169" i="26"/>
  <c r="J170" i="26" s="1"/>
  <c r="J173" i="26" s="1"/>
  <c r="J179" i="26"/>
  <c r="K178" i="26"/>
  <c r="K145" i="26"/>
  <c r="K150" i="26" s="1"/>
  <c r="K157" i="26"/>
  <c r="K159" i="26" l="1"/>
  <c r="K100" i="26" s="1"/>
  <c r="K102" i="26" l="1"/>
  <c r="K105" i="26" s="1"/>
  <c r="K169" i="26" s="1"/>
  <c r="K170" i="26" s="1"/>
  <c r="L90" i="26"/>
  <c r="L91" i="26" s="1"/>
  <c r="L93" i="26" s="1"/>
  <c r="L94" i="26" s="1"/>
  <c r="L96" i="26" s="1"/>
  <c r="L112" i="26" s="1"/>
  <c r="L113" i="26" s="1"/>
  <c r="K179" i="26" l="1"/>
  <c r="K172" i="26"/>
  <c r="K173" i="26" s="1"/>
  <c r="L145" i="26"/>
  <c r="L150" i="26" s="1"/>
  <c r="L178" i="26"/>
  <c r="L157" i="26"/>
  <c r="L159" i="26" l="1"/>
  <c r="L100" i="26" s="1"/>
  <c r="L102" i="26" s="1"/>
  <c r="L105" i="26" s="1"/>
  <c r="L179" i="26" l="1"/>
  <c r="L172" i="26"/>
  <c r="L169" i="26"/>
  <c r="L170" i="26" s="1"/>
  <c r="L173" i="26" l="1"/>
  <c r="H49" i="23" l="1"/>
  <c r="F140" i="23" s="1"/>
  <c r="H50" i="23"/>
  <c r="H51" i="23"/>
  <c r="F139" i="23"/>
  <c r="H48" i="23"/>
  <c r="F90" i="23" s="1"/>
  <c r="H8" i="24"/>
  <c r="I8" i="24"/>
  <c r="J8" i="24"/>
  <c r="H9" i="24"/>
  <c r="I9" i="24"/>
  <c r="J9" i="24" s="1"/>
  <c r="H10" i="24"/>
  <c r="I10" i="24"/>
  <c r="J10" i="24"/>
  <c r="H11" i="24"/>
  <c r="I11" i="24"/>
  <c r="J11" i="24"/>
  <c r="H12" i="24"/>
  <c r="I12" i="24"/>
  <c r="J12" i="24" s="1"/>
  <c r="H13" i="24"/>
  <c r="I13" i="24"/>
  <c r="J13" i="24" s="1"/>
  <c r="I7" i="24"/>
  <c r="H7" i="24"/>
  <c r="H57" i="23"/>
  <c r="F143" i="23" l="1"/>
  <c r="F97" i="23"/>
  <c r="F147" i="23"/>
  <c r="F94" i="23"/>
  <c r="F146" i="23"/>
  <c r="F93" i="23"/>
  <c r="J7" i="24"/>
  <c r="J17" i="24" s="1"/>
  <c r="H12" i="23" l="1"/>
  <c r="F95" i="23"/>
  <c r="F148" i="23"/>
  <c r="F144" i="23"/>
  <c r="L61" i="23"/>
  <c r="L128" i="23" s="1"/>
  <c r="F66" i="23"/>
  <c r="F152" i="23" s="1"/>
  <c r="H58" i="23"/>
  <c r="F78" i="23" s="1"/>
  <c r="H56" i="23"/>
  <c r="H55" i="23"/>
  <c r="H52" i="23"/>
  <c r="H47" i="23"/>
  <c r="F77" i="23" s="1"/>
  <c r="H46" i="23"/>
  <c r="H45" i="23"/>
  <c r="H44" i="23"/>
  <c r="H43" i="23"/>
  <c r="H42" i="23"/>
  <c r="H41" i="23"/>
  <c r="H40" i="23"/>
  <c r="H39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18" i="23"/>
  <c r="H17" i="23"/>
  <c r="H16" i="23"/>
  <c r="H5" i="23"/>
  <c r="F155" i="23" s="1"/>
  <c r="H53" i="23" l="1"/>
  <c r="H59" i="23"/>
  <c r="F69" i="23" s="1"/>
  <c r="F134" i="23"/>
  <c r="E11" i="21"/>
  <c r="H21" i="23" s="1"/>
  <c r="H37" i="23" s="1"/>
  <c r="E12" i="21" l="1"/>
  <c r="H15" i="23" s="1"/>
  <c r="H19" i="23" s="1"/>
  <c r="F68" i="23" l="1"/>
  <c r="H60" i="23"/>
  <c r="F86" i="23" l="1"/>
  <c r="F88" i="23" s="1"/>
  <c r="F91" i="23" s="1"/>
  <c r="F70" i="23"/>
  <c r="F99" i="23" l="1"/>
  <c r="F98" i="23" s="1"/>
  <c r="F161" i="23" s="1"/>
  <c r="F158" i="23"/>
  <c r="F154" i="23"/>
  <c r="F156" i="23" s="1"/>
  <c r="F79" i="23"/>
  <c r="F81" i="23" s="1"/>
  <c r="F82" i="23" s="1"/>
  <c r="F84" i="23" s="1"/>
  <c r="F136" i="23" s="1"/>
  <c r="F141" i="23" s="1"/>
  <c r="F150" i="23" s="1"/>
  <c r="F159" i="23" l="1"/>
  <c r="F162" i="23" s="1"/>
</calcChain>
</file>

<file path=xl/sharedStrings.xml><?xml version="1.0" encoding="utf-8"?>
<sst xmlns="http://schemas.openxmlformats.org/spreadsheetml/2006/main" count="263" uniqueCount="149">
  <si>
    <t>Actual</t>
  </si>
  <si>
    <t>Projected</t>
  </si>
  <si>
    <t>Income Statement</t>
  </si>
  <si>
    <t>Interest Income Rate</t>
  </si>
  <si>
    <t>Interest Expense Rate</t>
  </si>
  <si>
    <t>Tax Rate</t>
  </si>
  <si>
    <t>Sales</t>
  </si>
  <si>
    <t>Total Net Sales</t>
  </si>
  <si>
    <t>Total Revenue</t>
  </si>
  <si>
    <t>Operating Income (EBIT)</t>
  </si>
  <si>
    <t>Pre-Tax Income</t>
  </si>
  <si>
    <t>Tax Expense</t>
  </si>
  <si>
    <t>% of Sales - Other Revenue</t>
  </si>
  <si>
    <t>% of Sales - Cost of Sales</t>
  </si>
  <si>
    <t>% of Sales - SG&amp;A</t>
  </si>
  <si>
    <t>Other Revenue</t>
  </si>
  <si>
    <t>Cost of Sales</t>
  </si>
  <si>
    <t>Net Interest Expense</t>
  </si>
  <si>
    <t>Net Earnings</t>
  </si>
  <si>
    <t>[Your Company] Financial Model</t>
  </si>
  <si>
    <t>Place a logo here!</t>
  </si>
  <si>
    <t>[Your Company] Accounting Log</t>
  </si>
  <si>
    <t>Date</t>
  </si>
  <si>
    <t>$ Income (-Expense)</t>
  </si>
  <si>
    <t>Category</t>
  </si>
  <si>
    <t>$Income (-Expense)</t>
  </si>
  <si>
    <t>Advertising Income</t>
  </si>
  <si>
    <t>Other Income</t>
  </si>
  <si>
    <t>Other Expense</t>
  </si>
  <si>
    <t>Game 1 Sales</t>
  </si>
  <si>
    <t>Sales - New Game 1</t>
  </si>
  <si>
    <t>Game 2 Sales</t>
  </si>
  <si>
    <t>Interest Expense</t>
  </si>
  <si>
    <t>Interest Income</t>
  </si>
  <si>
    <t>What is this year's effective tax rate?</t>
  </si>
  <si>
    <t>Desired Growth Rate?</t>
  </si>
  <si>
    <t>% of Sales - Other Cost</t>
  </si>
  <si>
    <t>Net Interest (Income)</t>
  </si>
  <si>
    <t>Footer</t>
  </si>
  <si>
    <t>[Your Company] Accounting Log Continued</t>
  </si>
  <si>
    <t>What year is it?</t>
  </si>
  <si>
    <t>What is your starting cash balance?</t>
  </si>
  <si>
    <t>How much inventory did you start with?</t>
  </si>
  <si>
    <t>Game 3 Sales</t>
  </si>
  <si>
    <t>Total Game Sales</t>
  </si>
  <si>
    <t>COGS</t>
  </si>
  <si>
    <t>Game 1 Components</t>
  </si>
  <si>
    <t>Game 1 Handling Fees</t>
  </si>
  <si>
    <t>Game 1 Shipping</t>
  </si>
  <si>
    <t>Game 1 Sales Tax</t>
  </si>
  <si>
    <t>Game 1 Other</t>
  </si>
  <si>
    <t>Game 2 Components</t>
  </si>
  <si>
    <t>Game 2 Handling Fees</t>
  </si>
  <si>
    <t>Game 2 Shipping</t>
  </si>
  <si>
    <t>Game 2 Sales Tax</t>
  </si>
  <si>
    <t>Game 2 Other</t>
  </si>
  <si>
    <t>Game 3 Components</t>
  </si>
  <si>
    <t>Game 3 Handling Fees</t>
  </si>
  <si>
    <t>Game 3 Shipping</t>
  </si>
  <si>
    <t>Game 3 Sales Tax</t>
  </si>
  <si>
    <t>Game 3 Other</t>
  </si>
  <si>
    <t>Total COGS</t>
  </si>
  <si>
    <t>Expenses</t>
  </si>
  <si>
    <t>Art</t>
  </si>
  <si>
    <t>Advertising</t>
  </si>
  <si>
    <t>Graphic Design</t>
  </si>
  <si>
    <t>Convention Costs</t>
  </si>
  <si>
    <t>Travel</t>
  </si>
  <si>
    <t>Salary/Benefits</t>
  </si>
  <si>
    <t>Legal</t>
  </si>
  <si>
    <t>Total Expenses</t>
  </si>
  <si>
    <t>Game Sales Other</t>
  </si>
  <si>
    <t>Game COGS Other</t>
  </si>
  <si>
    <t>Total Other Revenue</t>
  </si>
  <si>
    <t>Change in Cash Total</t>
  </si>
  <si>
    <t>How much inventory did you end with?</t>
  </si>
  <si>
    <t>Balance Sheet and Income Statement</t>
  </si>
  <si>
    <t>n/a</t>
  </si>
  <si>
    <t>Selling, General and Administrative and Other</t>
  </si>
  <si>
    <t>Depreciation</t>
  </si>
  <si>
    <t>Net Income from Continuing Operations</t>
  </si>
  <si>
    <t>Discontinued Operations</t>
  </si>
  <si>
    <t>Cash and Cash Equivalents</t>
  </si>
  <si>
    <t>Inventory</t>
  </si>
  <si>
    <t>Current Assets</t>
  </si>
  <si>
    <t>Property and Equipment, net</t>
  </si>
  <si>
    <t>Total Assets</t>
  </si>
  <si>
    <t>Accounts Payable</t>
  </si>
  <si>
    <t>Short-Term Debt &amp; CPLTD</t>
  </si>
  <si>
    <t>Current Liabilities</t>
  </si>
  <si>
    <t>Long-Term Debt</t>
  </si>
  <si>
    <t>Stockholders' Equity</t>
  </si>
  <si>
    <t>Total Liabilities and Equity</t>
  </si>
  <si>
    <t>Cash Flow and Performance Metrics</t>
  </si>
  <si>
    <t>Source (Use) from Inventory</t>
  </si>
  <si>
    <t>Source (Use) from Accounts Payable</t>
  </si>
  <si>
    <t xml:space="preserve">   Cash Flow from Operating Activities</t>
  </si>
  <si>
    <t>Capital Additions</t>
  </si>
  <si>
    <t xml:space="preserve">   Cash Flow from Investing Activities</t>
  </si>
  <si>
    <t>Source (Use) from Short-Term Debt &amp; CPLTD</t>
  </si>
  <si>
    <t>Source (Use) from Long-Term Borrowings</t>
  </si>
  <si>
    <t xml:space="preserve">   Cash Flow from Financing Activities</t>
  </si>
  <si>
    <t>Increase (Decrease) in Cash</t>
  </si>
  <si>
    <t>DuPont Analysis</t>
  </si>
  <si>
    <t>Pre-Tax Margin</t>
  </si>
  <si>
    <t>x</t>
  </si>
  <si>
    <t>1 - Tax Rate</t>
  </si>
  <si>
    <t>=</t>
  </si>
  <si>
    <t>Net Margin</t>
  </si>
  <si>
    <t>Total Asset Turnover</t>
  </si>
  <si>
    <t>Return on Total Assets</t>
  </si>
  <si>
    <t>Equity Multiplier</t>
  </si>
  <si>
    <t>Return on Equity</t>
  </si>
  <si>
    <t>Annual Growth</t>
  </si>
  <si>
    <t>Operating Income</t>
  </si>
  <si>
    <t>Net Income</t>
  </si>
  <si>
    <t>Type of expenditure</t>
  </si>
  <si>
    <t>Total depreciation remaining</t>
  </si>
  <si>
    <t>Printer</t>
  </si>
  <si>
    <t>PMT Per Year</t>
  </si>
  <si>
    <t>Depreciation this year</t>
  </si>
  <si>
    <t>[Your Company] Depreciation Calculation</t>
  </si>
  <si>
    <t xml:space="preserve">Price </t>
  </si>
  <si>
    <t># Years</t>
  </si>
  <si>
    <t>Depreciation already paid</t>
  </si>
  <si>
    <t>TOTAL</t>
  </si>
  <si>
    <t>Note: Assumes straight line depreciation</t>
  </si>
  <si>
    <t>Property, Plant, or Equipment</t>
  </si>
  <si>
    <t>How much PP&amp;E did you start with, net of prior depreciation?</t>
  </si>
  <si>
    <t>Did you start with any Accounts Payable?</t>
  </si>
  <si>
    <t>Did you start with any short term debt?</t>
  </si>
  <si>
    <t>Did you start with any long term debt?</t>
  </si>
  <si>
    <t>Short Term Debt</t>
  </si>
  <si>
    <t>Long Term Dept</t>
  </si>
  <si>
    <t>Note: You need more than one year of data for this analysis.</t>
  </si>
  <si>
    <t>Operating Income as a % of Sales</t>
  </si>
  <si>
    <t>Net Earnings as a % of Sales</t>
  </si>
  <si>
    <t>Assumptions</t>
  </si>
  <si>
    <t>Balance Sheet</t>
  </si>
  <si>
    <t>Inventory Turnover (COGS)</t>
  </si>
  <si>
    <t>Accounts Payable Turnover (COGS)</t>
  </si>
  <si>
    <t>Accrued Liab. - Turnover (COGS)</t>
  </si>
  <si>
    <t>Cash Flow Statement</t>
  </si>
  <si>
    <t>Investing Assumptions</t>
  </si>
  <si>
    <t>Total Capital Additions</t>
  </si>
  <si>
    <t>Issuance or (Repayment) of Debt</t>
  </si>
  <si>
    <t>Total Depreciation</t>
  </si>
  <si>
    <t>Your Logo Here!</t>
  </si>
  <si>
    <t>New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</si>
</sst>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%"/>
    <numFmt numFmtId="169" formatCode="_(* #,##0.0000_);_(* \(#,##0.0000\);_(* &quot;-&quot;??_);_(@_)"/>
    <numFmt numFmtId="170" formatCode="_(* #,##0.000_);_(* \(#,##0.000\);_(* &quot;-&quot;??_);_(@_)"/>
    <numFmt numFmtId="171" formatCode="&quot;$&quot;#,##0.0_);[Red]\(&quot;$&quot;#,##0.0\)"/>
    <numFmt numFmtId="172" formatCode="_(* #,##0_);_(* \(#,##0\);_(* &quot;-&quot;?_);_(@_)"/>
    <numFmt numFmtId="173" formatCode="0.000"/>
    <numFmt numFmtId="17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theme="8"/>
      <name val="Arial"/>
      <family val="2"/>
    </font>
    <font>
      <sz val="12"/>
      <name val="Times New Roman"/>
      <family val="1"/>
    </font>
    <font>
      <sz val="12"/>
      <name val="Times New Roman"/>
    </font>
    <font>
      <sz val="11"/>
      <color rgb="FF3F3F76"/>
      <name val="Calibri"/>
      <family val="2"/>
      <scheme val="minor"/>
    </font>
    <font>
      <b/>
      <sz val="11"/>
      <name val="Arial"/>
      <family val="2"/>
    </font>
    <font>
      <sz val="11"/>
      <name val="Arial"/>
    </font>
    <font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3" borderId="7" applyNumberFormat="0" applyAlignment="0" applyProtection="0"/>
    <xf numFmtId="0" fontId="14" fillId="6" borderId="7" applyNumberFormat="0" applyAlignment="0" applyProtection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1" applyNumberFormat="1" applyFont="1" applyFill="1"/>
    <xf numFmtId="0" fontId="3" fillId="0" borderId="0" xfId="0" applyFont="1" applyFill="1"/>
    <xf numFmtId="164" fontId="3" fillId="0" borderId="0" xfId="1" applyNumberFormat="1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43" fontId="2" fillId="0" borderId="0" xfId="1" applyNumberFormat="1" applyFont="1" applyFill="1"/>
    <xf numFmtId="166" fontId="2" fillId="0" borderId="0" xfId="0" applyNumberFormat="1" applyFont="1" applyFill="1"/>
    <xf numFmtId="169" fontId="2" fillId="0" borderId="0" xfId="0" applyNumberFormat="1" applyFont="1" applyFill="1"/>
    <xf numFmtId="164" fontId="4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vertical="top" wrapText="1"/>
    </xf>
    <xf numFmtId="0" fontId="3" fillId="0" borderId="0" xfId="0" applyFont="1" applyFill="1" applyBorder="1"/>
    <xf numFmtId="164" fontId="4" fillId="0" borderId="0" xfId="1" applyNumberFormat="1" applyFont="1" applyFill="1" applyBorder="1" applyAlignment="1">
      <alignment horizontal="right" vertical="top" wrapText="1" indent="1"/>
    </xf>
    <xf numFmtId="10" fontId="4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right" vertical="top" wrapText="1" indent="1"/>
    </xf>
    <xf numFmtId="49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Border="1"/>
    <xf numFmtId="164" fontId="4" fillId="0" borderId="0" xfId="1" applyNumberFormat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7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44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10" fontId="2" fillId="0" borderId="0" xfId="3" applyNumberFormat="1" applyFont="1" applyFill="1"/>
    <xf numFmtId="10" fontId="2" fillId="0" borderId="0" xfId="3" applyNumberFormat="1" applyFont="1" applyFill="1" applyBorder="1"/>
    <xf numFmtId="170" fontId="2" fillId="0" borderId="0" xfId="1" applyNumberFormat="1" applyFont="1" applyFill="1"/>
    <xf numFmtId="166" fontId="2" fillId="0" borderId="0" xfId="2" applyNumberFormat="1" applyFont="1" applyFill="1"/>
    <xf numFmtId="0" fontId="2" fillId="0" borderId="5" xfId="0" applyFont="1" applyFill="1" applyBorder="1"/>
    <xf numFmtId="164" fontId="2" fillId="0" borderId="5" xfId="1" applyNumberFormat="1" applyFont="1" applyFill="1" applyBorder="1"/>
    <xf numFmtId="165" fontId="2" fillId="0" borderId="0" xfId="2" applyNumberFormat="1" applyFont="1" applyFill="1"/>
    <xf numFmtId="168" fontId="2" fillId="0" borderId="0" xfId="3" applyNumberFormat="1" applyFont="1" applyFill="1"/>
    <xf numFmtId="0" fontId="2" fillId="0" borderId="0" xfId="0" applyFont="1" applyFill="1" applyAlignment="1">
      <alignment horizontal="left"/>
    </xf>
    <xf numFmtId="166" fontId="2" fillId="0" borderId="0" xfId="2" applyNumberFormat="1" applyFont="1" applyFill="1" applyBorder="1" applyAlignment="1">
      <alignment horizontal="center"/>
    </xf>
    <xf numFmtId="166" fontId="2" fillId="0" borderId="0" xfId="2" applyNumberFormat="1" applyFont="1" applyFill="1" applyBorder="1"/>
    <xf numFmtId="0" fontId="2" fillId="0" borderId="6" xfId="0" applyFont="1" applyFill="1" applyBorder="1"/>
    <xf numFmtId="165" fontId="2" fillId="0" borderId="0" xfId="2" applyNumberFormat="1" applyFont="1" applyFill="1" applyBorder="1"/>
    <xf numFmtId="165" fontId="2" fillId="0" borderId="0" xfId="0" applyNumberFormat="1" applyFont="1" applyFill="1" applyAlignment="1">
      <alignment horizontal="centerContinuous"/>
    </xf>
    <xf numFmtId="165" fontId="3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Border="1"/>
    <xf numFmtId="167" fontId="2" fillId="0" borderId="0" xfId="0" applyNumberFormat="1" applyFont="1" applyFill="1" applyBorder="1"/>
    <xf numFmtId="44" fontId="2" fillId="0" borderId="0" xfId="2" applyFont="1" applyFill="1" applyBorder="1"/>
    <xf numFmtId="165" fontId="2" fillId="0" borderId="0" xfId="2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right"/>
    </xf>
    <xf numFmtId="43" fontId="2" fillId="0" borderId="0" xfId="1" applyFont="1" applyFill="1" applyBorder="1"/>
    <xf numFmtId="9" fontId="2" fillId="0" borderId="0" xfId="3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4" fontId="2" fillId="0" borderId="0" xfId="2" applyNumberFormat="1" applyFont="1" applyFill="1" applyBorder="1"/>
    <xf numFmtId="170" fontId="2" fillId="0" borderId="0" xfId="1" applyNumberFormat="1" applyFont="1" applyFill="1" applyBorder="1"/>
    <xf numFmtId="170" fontId="2" fillId="0" borderId="0" xfId="0" applyNumberFormat="1" applyFont="1" applyFill="1" applyBorder="1"/>
    <xf numFmtId="166" fontId="2" fillId="0" borderId="0" xfId="0" applyNumberFormat="1" applyFont="1" applyFill="1" applyBorder="1"/>
    <xf numFmtId="168" fontId="2" fillId="0" borderId="0" xfId="3" applyNumberFormat="1" applyFont="1" applyFill="1" applyBorder="1"/>
    <xf numFmtId="0" fontId="2" fillId="0" borderId="0" xfId="0" applyFont="1" applyFill="1" applyBorder="1" applyAlignment="1">
      <alignment horizontal="left"/>
    </xf>
    <xf numFmtId="8" fontId="2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3" fillId="0" borderId="0" xfId="0" applyFont="1" applyBorder="1"/>
    <xf numFmtId="0" fontId="2" fillId="0" borderId="0" xfId="0" applyFont="1" applyBorder="1"/>
    <xf numFmtId="169" fontId="2" fillId="0" borderId="0" xfId="0" applyNumberFormat="1" applyFont="1" applyFill="1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0" fontId="3" fillId="0" borderId="0" xfId="0" applyFont="1" applyFill="1" applyBorder="1" applyAlignment="1">
      <alignment horizontal="centerContinuous"/>
    </xf>
    <xf numFmtId="165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right" indent="2"/>
    </xf>
    <xf numFmtId="43" fontId="2" fillId="0" borderId="0" xfId="1" applyNumberFormat="1" applyFont="1" applyFill="1" applyBorder="1"/>
    <xf numFmtId="167" fontId="2" fillId="0" borderId="0" xfId="3" applyNumberFormat="1" applyFont="1" applyFill="1" applyBorder="1"/>
    <xf numFmtId="43" fontId="2" fillId="0" borderId="0" xfId="0" applyNumberFormat="1" applyFont="1" applyFill="1" applyBorder="1"/>
    <xf numFmtId="44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/>
    <xf numFmtId="171" fontId="2" fillId="0" borderId="0" xfId="0" applyNumberFormat="1" applyFont="1" applyFill="1" applyBorder="1"/>
    <xf numFmtId="6" fontId="2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67" fontId="2" fillId="0" borderId="0" xfId="1" applyNumberFormat="1" applyFont="1" applyFill="1" applyBorder="1"/>
    <xf numFmtId="167" fontId="2" fillId="0" borderId="0" xfId="1" applyNumberFormat="1" applyFont="1" applyFill="1" applyBorder="1" applyAlignment="1">
      <alignment horizontal="centerContinuous"/>
    </xf>
    <xf numFmtId="172" fontId="2" fillId="0" borderId="0" xfId="0" applyNumberFormat="1" applyFont="1" applyFill="1" applyBorder="1"/>
    <xf numFmtId="173" fontId="2" fillId="0" borderId="0" xfId="0" applyNumberFormat="1" applyFont="1" applyFill="1" applyBorder="1"/>
    <xf numFmtId="9" fontId="2" fillId="0" borderId="0" xfId="3" applyFont="1" applyFill="1" applyBorder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right"/>
    </xf>
    <xf numFmtId="44" fontId="2" fillId="0" borderId="0" xfId="2" applyFont="1" applyFill="1" applyBorder="1" applyAlignment="1">
      <alignment horizontal="center"/>
    </xf>
    <xf numFmtId="44" fontId="2" fillId="0" borderId="0" xfId="2" applyFont="1" applyFill="1" applyBorder="1" applyAlignment="1"/>
    <xf numFmtId="44" fontId="2" fillId="0" borderId="0" xfId="2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74" fontId="11" fillId="0" borderId="0" xfId="0" applyNumberFormat="1" applyFont="1" applyFill="1" applyBorder="1" applyAlignment="1">
      <alignment horizontal="center"/>
    </xf>
    <xf numFmtId="44" fontId="11" fillId="0" borderId="0" xfId="2" applyFont="1" applyFill="1" applyBorder="1" applyAlignment="1">
      <alignment horizontal="center"/>
    </xf>
    <xf numFmtId="174" fontId="2" fillId="0" borderId="0" xfId="0" applyNumberFormat="1" applyFont="1" applyFill="1" applyBorder="1" applyAlignment="1"/>
    <xf numFmtId="0" fontId="2" fillId="0" borderId="0" xfId="0" applyFont="1" applyFill="1" applyAlignment="1"/>
    <xf numFmtId="44" fontId="2" fillId="0" borderId="0" xfId="2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center"/>
    </xf>
    <xf numFmtId="44" fontId="12" fillId="0" borderId="0" xfId="2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/>
    <xf numFmtId="10" fontId="10" fillId="3" borderId="7" xfId="8" applyNumberFormat="1" applyBorder="1"/>
    <xf numFmtId="9" fontId="10" fillId="3" borderId="7" xfId="8" applyNumberFormat="1" applyBorder="1"/>
    <xf numFmtId="1" fontId="13" fillId="3" borderId="7" xfId="8" applyNumberFormat="1" applyFont="1" applyAlignment="1">
      <alignment horizontal="center" vertical="center"/>
    </xf>
    <xf numFmtId="168" fontId="13" fillId="3" borderId="7" xfId="8" applyNumberFormat="1" applyFont="1" applyAlignment="1">
      <alignment horizontal="center" vertical="center"/>
    </xf>
    <xf numFmtId="44" fontId="13" fillId="3" borderId="7" xfId="2" applyFont="1" applyFill="1" applyBorder="1" applyAlignment="1">
      <alignment horizontal="center" vertical="center"/>
    </xf>
    <xf numFmtId="44" fontId="4" fillId="2" borderId="0" xfId="2" applyFont="1" applyFill="1" applyBorder="1" applyAlignment="1">
      <alignment horizontal="right"/>
    </xf>
    <xf numFmtId="44" fontId="2" fillId="2" borderId="0" xfId="2" applyFont="1" applyFill="1" applyBorder="1" applyAlignment="1">
      <alignment horizontal="right"/>
    </xf>
    <xf numFmtId="44" fontId="2" fillId="2" borderId="0" xfId="2" applyFont="1" applyFill="1" applyAlignment="1"/>
    <xf numFmtId="44" fontId="2" fillId="2" borderId="0" xfId="2" applyFont="1" applyFill="1" applyBorder="1" applyAlignment="1"/>
    <xf numFmtId="0" fontId="2" fillId="2" borderId="0" xfId="0" applyFont="1" applyFill="1" applyAlignment="1"/>
    <xf numFmtId="10" fontId="2" fillId="2" borderId="0" xfId="3" applyNumberFormat="1" applyFont="1" applyFill="1" applyBorder="1"/>
    <xf numFmtId="170" fontId="2" fillId="2" borderId="0" xfId="1" applyNumberFormat="1" applyFont="1" applyFill="1" applyBorder="1"/>
    <xf numFmtId="0" fontId="2" fillId="2" borderId="0" xfId="0" applyFont="1" applyFill="1"/>
    <xf numFmtId="0" fontId="2" fillId="4" borderId="0" xfId="0" applyFont="1" applyFill="1" applyBorder="1" applyAlignment="1"/>
    <xf numFmtId="0" fontId="4" fillId="4" borderId="0" xfId="0" applyFont="1" applyFill="1" applyBorder="1" applyAlignment="1"/>
    <xf numFmtId="44" fontId="4" fillId="4" borderId="0" xfId="2" applyFont="1" applyFill="1" applyBorder="1" applyAlignment="1">
      <alignment horizontal="right"/>
    </xf>
    <xf numFmtId="0" fontId="2" fillId="4" borderId="0" xfId="0" applyFont="1" applyFill="1" applyBorder="1"/>
    <xf numFmtId="0" fontId="4" fillId="4" borderId="0" xfId="0" applyFont="1" applyFill="1" applyAlignment="1"/>
    <xf numFmtId="164" fontId="2" fillId="4" borderId="0" xfId="1" applyNumberFormat="1" applyFont="1" applyFill="1"/>
    <xf numFmtId="0" fontId="2" fillId="4" borderId="0" xfId="0" applyFont="1" applyFill="1" applyAlignment="1"/>
    <xf numFmtId="166" fontId="2" fillId="4" borderId="0" xfId="2" applyNumberFormat="1" applyFont="1" applyFill="1" applyBorder="1" applyAlignment="1">
      <alignment horizontal="center"/>
    </xf>
    <xf numFmtId="170" fontId="2" fillId="4" borderId="0" xfId="1" applyNumberFormat="1" applyFont="1" applyFill="1" applyBorder="1"/>
    <xf numFmtId="0" fontId="2" fillId="4" borderId="0" xfId="0" applyFont="1" applyFill="1"/>
    <xf numFmtId="166" fontId="2" fillId="4" borderId="0" xfId="2" applyNumberFormat="1" applyFont="1" applyFill="1" applyBorder="1"/>
    <xf numFmtId="164" fontId="2" fillId="4" borderId="0" xfId="1" applyNumberFormat="1" applyFont="1" applyFill="1" applyBorder="1"/>
    <xf numFmtId="0" fontId="2" fillId="5" borderId="0" xfId="0" applyFont="1" applyFill="1" applyBorder="1"/>
    <xf numFmtId="0" fontId="4" fillId="5" borderId="0" xfId="0" applyFont="1" applyFill="1" applyAlignment="1"/>
    <xf numFmtId="44" fontId="4" fillId="5" borderId="0" xfId="2" applyFont="1" applyFill="1" applyBorder="1" applyAlignment="1">
      <alignment horizontal="right"/>
    </xf>
    <xf numFmtId="164" fontId="2" fillId="5" borderId="6" xfId="1" applyNumberFormat="1" applyFont="1" applyFill="1" applyBorder="1" applyAlignment="1">
      <alignment horizontal="left"/>
    </xf>
    <xf numFmtId="0" fontId="4" fillId="5" borderId="6" xfId="0" applyFont="1" applyFill="1" applyBorder="1" applyAlignment="1"/>
    <xf numFmtId="44" fontId="4" fillId="5" borderId="6" xfId="2" applyFont="1" applyFill="1" applyBorder="1" applyAlignment="1">
      <alignment horizontal="right"/>
    </xf>
    <xf numFmtId="164" fontId="2" fillId="5" borderId="0" xfId="1" applyNumberFormat="1" applyFont="1" applyFill="1"/>
    <xf numFmtId="0" fontId="2" fillId="5" borderId="0" xfId="0" applyFont="1" applyFill="1" applyAlignment="1"/>
    <xf numFmtId="0" fontId="4" fillId="5" borderId="0" xfId="0" applyFont="1" applyFill="1" applyBorder="1" applyAlignment="1"/>
    <xf numFmtId="10" fontId="2" fillId="5" borderId="0" xfId="3" applyNumberFormat="1" applyFont="1" applyFill="1" applyBorder="1"/>
    <xf numFmtId="164" fontId="2" fillId="5" borderId="6" xfId="1" applyNumberFormat="1" applyFont="1" applyFill="1" applyBorder="1"/>
    <xf numFmtId="0" fontId="2" fillId="5" borderId="6" xfId="0" applyFont="1" applyFill="1" applyBorder="1"/>
    <xf numFmtId="0" fontId="2" fillId="5" borderId="0" xfId="0" applyFont="1" applyFill="1"/>
    <xf numFmtId="166" fontId="2" fillId="5" borderId="0" xfId="2" applyNumberFormat="1" applyFont="1" applyFill="1" applyBorder="1"/>
    <xf numFmtId="165" fontId="2" fillId="5" borderId="6" xfId="2" applyNumberFormat="1" applyFont="1" applyFill="1" applyBorder="1"/>
    <xf numFmtId="165" fontId="2" fillId="5" borderId="0" xfId="2" applyNumberFormat="1" applyFont="1" applyFill="1" applyBorder="1"/>
    <xf numFmtId="5" fontId="4" fillId="0" borderId="0" xfId="2" applyNumberFormat="1" applyFont="1" applyFill="1" applyBorder="1"/>
    <xf numFmtId="4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1" xfId="0" applyFont="1" applyFill="1" applyBorder="1"/>
    <xf numFmtId="166" fontId="2" fillId="0" borderId="11" xfId="2" applyNumberFormat="1" applyFont="1" applyFill="1" applyBorder="1"/>
    <xf numFmtId="164" fontId="2" fillId="2" borderId="0" xfId="1" applyNumberFormat="1" applyFont="1" applyFill="1"/>
    <xf numFmtId="0" fontId="2" fillId="2" borderId="5" xfId="0" applyFont="1" applyFill="1" applyBorder="1"/>
    <xf numFmtId="164" fontId="2" fillId="2" borderId="5" xfId="1" applyNumberFormat="1" applyFont="1" applyFill="1" applyBorder="1"/>
    <xf numFmtId="165" fontId="2" fillId="0" borderId="0" xfId="0" applyNumberFormat="1" applyFont="1" applyFill="1"/>
    <xf numFmtId="165" fontId="2" fillId="0" borderId="0" xfId="1" applyNumberFormat="1" applyFont="1" applyFill="1"/>
    <xf numFmtId="0" fontId="2" fillId="0" borderId="4" xfId="0" applyNumberFormat="1" applyFont="1" applyFill="1" applyBorder="1" applyAlignment="1">
      <alignment horizontal="center"/>
    </xf>
    <xf numFmtId="164" fontId="2" fillId="0" borderId="0" xfId="1" applyNumberFormat="1" applyFont="1" applyFill="1" applyAlignment="1"/>
    <xf numFmtId="164" fontId="2" fillId="0" borderId="11" xfId="1" applyNumberFormat="1" applyFont="1" applyFill="1" applyBorder="1"/>
    <xf numFmtId="0" fontId="2" fillId="0" borderId="12" xfId="0" applyFont="1" applyFill="1" applyBorder="1"/>
    <xf numFmtId="165" fontId="2" fillId="4" borderId="0" xfId="2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44" fontId="2" fillId="5" borderId="0" xfId="2" applyFont="1" applyFill="1" applyAlignment="1">
      <alignment horizontal="center"/>
    </xf>
    <xf numFmtId="44" fontId="2" fillId="0" borderId="0" xfId="3" applyNumberFormat="1" applyFont="1" applyFill="1" applyBorder="1"/>
    <xf numFmtId="44" fontId="10" fillId="3" borderId="7" xfId="8" applyNumberFormat="1" applyAlignment="1">
      <alignment horizontal="center"/>
    </xf>
    <xf numFmtId="0" fontId="10" fillId="3" borderId="7" xfId="8" applyAlignment="1">
      <alignment horizontal="center"/>
    </xf>
    <xf numFmtId="166" fontId="2" fillId="2" borderId="0" xfId="2" applyNumberFormat="1" applyFont="1" applyFill="1"/>
    <xf numFmtId="166" fontId="2" fillId="2" borderId="11" xfId="2" applyNumberFormat="1" applyFont="1" applyFill="1" applyBorder="1"/>
    <xf numFmtId="166" fontId="2" fillId="2" borderId="0" xfId="2" applyNumberFormat="1" applyFont="1" applyFill="1" applyBorder="1"/>
    <xf numFmtId="44" fontId="14" fillId="6" borderId="7" xfId="9" applyNumberFormat="1" applyAlignment="1">
      <alignment horizontal="center" vertical="center"/>
    </xf>
    <xf numFmtId="166" fontId="2" fillId="2" borderId="0" xfId="0" applyNumberFormat="1" applyFont="1" applyFill="1"/>
    <xf numFmtId="164" fontId="2" fillId="2" borderId="0" xfId="0" applyNumberFormat="1" applyFont="1" applyFill="1"/>
    <xf numFmtId="164" fontId="2" fillId="2" borderId="5" xfId="0" applyNumberFormat="1" applyFont="1" applyFill="1" applyBorder="1"/>
    <xf numFmtId="164" fontId="2" fillId="2" borderId="0" xfId="0" applyNumberFormat="1" applyFont="1" applyFill="1" applyBorder="1"/>
    <xf numFmtId="167" fontId="2" fillId="2" borderId="0" xfId="0" applyNumberFormat="1" applyFont="1" applyFill="1"/>
    <xf numFmtId="10" fontId="2" fillId="2" borderId="0" xfId="3" applyNumberFormat="1" applyFont="1" applyFill="1"/>
    <xf numFmtId="168" fontId="2" fillId="2" borderId="5" xfId="3" applyNumberFormat="1" applyFont="1" applyFill="1" applyBorder="1"/>
    <xf numFmtId="168" fontId="2" fillId="2" borderId="0" xfId="3" applyNumberFormat="1" applyFont="1" applyFill="1"/>
    <xf numFmtId="170" fontId="2" fillId="2" borderId="5" xfId="1" applyNumberFormat="1" applyFont="1" applyFill="1" applyBorder="1"/>
    <xf numFmtId="10" fontId="2" fillId="2" borderId="0" xfId="3" applyNumberFormat="1" applyFont="1" applyFill="1" applyAlignment="1">
      <alignment horizontal="right" indent="2"/>
    </xf>
    <xf numFmtId="43" fontId="2" fillId="0" borderId="0" xfId="1" applyFont="1" applyFill="1"/>
    <xf numFmtId="167" fontId="2" fillId="0" borderId="0" xfId="0" applyNumberFormat="1" applyFont="1" applyFill="1"/>
    <xf numFmtId="164" fontId="2" fillId="0" borderId="0" xfId="0" applyNumberFormat="1" applyFont="1" applyFill="1"/>
    <xf numFmtId="164" fontId="2" fillId="0" borderId="5" xfId="0" applyNumberFormat="1" applyFont="1" applyFill="1" applyBorder="1"/>
    <xf numFmtId="10" fontId="2" fillId="0" borderId="5" xfId="3" applyNumberFormat="1" applyFont="1" applyFill="1" applyBorder="1"/>
    <xf numFmtId="170" fontId="2" fillId="0" borderId="5" xfId="1" applyNumberFormat="1" applyFont="1" applyFill="1" applyBorder="1"/>
    <xf numFmtId="10" fontId="2" fillId="0" borderId="0" xfId="3" applyNumberFormat="1" applyFont="1" applyFill="1" applyAlignment="1">
      <alignment horizontal="right" indent="2"/>
    </xf>
    <xf numFmtId="164" fontId="10" fillId="3" borderId="7" xfId="8" applyNumberFormat="1"/>
    <xf numFmtId="44" fontId="10" fillId="3" borderId="7" xfId="2" applyFont="1" applyFill="1" applyBorder="1" applyAlignment="1">
      <alignment horizontal="right"/>
    </xf>
    <xf numFmtId="10" fontId="10" fillId="3" borderId="7" xfId="8" applyNumberFormat="1"/>
    <xf numFmtId="166" fontId="10" fillId="3" borderId="7" xfId="8" applyNumberFormat="1"/>
    <xf numFmtId="164" fontId="10" fillId="3" borderId="13" xfId="8" applyNumberFormat="1" applyBorder="1"/>
    <xf numFmtId="166" fontId="10" fillId="3" borderId="13" xfId="8" applyNumberFormat="1" applyBorder="1"/>
    <xf numFmtId="44" fontId="10" fillId="3" borderId="14" xfId="2" applyFont="1" applyFill="1" applyBorder="1"/>
    <xf numFmtId="44" fontId="10" fillId="3" borderId="14" xfId="8" applyNumberFormat="1" applyBorder="1"/>
    <xf numFmtId="44" fontId="10" fillId="0" borderId="0" xfId="2" applyFont="1" applyFill="1" applyBorder="1"/>
    <xf numFmtId="44" fontId="10" fillId="0" borderId="0" xfId="8" applyNumberForma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0" fontId="2" fillId="0" borderId="0" xfId="3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168" fontId="10" fillId="3" borderId="7" xfId="3" applyNumberFormat="1" applyFont="1" applyFill="1" applyBorder="1" applyAlignment="1">
      <alignment horizontal="center"/>
    </xf>
    <xf numFmtId="168" fontId="10" fillId="3" borderId="8" xfId="3" applyNumberFormat="1" applyFont="1" applyFill="1" applyBorder="1" applyAlignment="1">
      <alignment horizontal="center"/>
    </xf>
    <xf numFmtId="168" fontId="10" fillId="3" borderId="9" xfId="3" applyNumberFormat="1" applyFont="1" applyFill="1" applyBorder="1" applyAlignment="1">
      <alignment horizontal="center"/>
    </xf>
    <xf numFmtId="168" fontId="10" fillId="3" borderId="10" xfId="3" applyNumberFormat="1" applyFont="1" applyFill="1" applyBorder="1" applyAlignment="1">
      <alignment horizontal="center"/>
    </xf>
  </cellXfs>
  <cellStyles count="10">
    <cellStyle name="Calculation" xfId="9" builtinId="22"/>
    <cellStyle name="Comma" xfId="1" builtinId="3"/>
    <cellStyle name="Comma 2" xfId="5"/>
    <cellStyle name="Currency" xfId="2" builtinId="4"/>
    <cellStyle name="Currency 2" xfId="6"/>
    <cellStyle name="Input" xfId="8" builtinId="20"/>
    <cellStyle name="Normal" xfId="0" builtinId="0"/>
    <cellStyle name="Normal 2" xfId="4"/>
    <cellStyle name="Percent" xfId="3" builtinId="5"/>
    <cellStyle name="Percent 2" xfId="7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4" formatCode="[$-409]mmmm\ d\,\ yy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4" formatCode="[$-409]mmmm\ d\,\ 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4" formatCode="[$-409]mmmm\ d\,\ 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06015962511718E-2"/>
          <c:y val="3.5072470972320864E-2"/>
          <c:w val="0.88505317172751319"/>
          <c:h val="0.653701258398489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'Accounting Log Report'!$F$15</c:f>
              <c:strCache>
                <c:ptCount val="1"/>
                <c:pt idx="0">
                  <c:v>Game 1 Sales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Report'!$H$15</c:f>
              <c:numCache>
                <c:formatCode>_("$"* #,##0.00_);_("$"* \(#,##0.00\);_("$"* "-"??_);_(@_)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6-45A0-90A2-B73DC2DB124A}"/>
            </c:ext>
          </c:extLst>
        </c:ser>
        <c:ser>
          <c:idx val="1"/>
          <c:order val="1"/>
          <c:tx>
            <c:strRef>
              <c:f>'Accounting Log Report'!$F$16</c:f>
              <c:strCache>
                <c:ptCount val="1"/>
                <c:pt idx="0">
                  <c:v>Game 2 Sales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Report'!$H$16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6-45A0-90A2-B73DC2DB124A}"/>
            </c:ext>
          </c:extLst>
        </c:ser>
        <c:ser>
          <c:idx val="2"/>
          <c:order val="2"/>
          <c:tx>
            <c:strRef>
              <c:f>'Accounting Log Report'!$F$17</c:f>
              <c:strCache>
                <c:ptCount val="1"/>
                <c:pt idx="0">
                  <c:v>Game 3 Sales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Report'!$H$17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6-45A0-90A2-B73DC2DB124A}"/>
            </c:ext>
          </c:extLst>
        </c:ser>
        <c:ser>
          <c:idx val="3"/>
          <c:order val="3"/>
          <c:tx>
            <c:strRef>
              <c:f>'Accounting Log Report'!$F$18</c:f>
              <c:strCache>
                <c:ptCount val="1"/>
                <c:pt idx="0">
                  <c:v>Game Sales Other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Report'!$H$18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6-45A0-90A2-B73DC2DB124A}"/>
            </c:ext>
          </c:extLst>
        </c:ser>
        <c:ser>
          <c:idx val="4"/>
          <c:order val="4"/>
          <c:tx>
            <c:strRef>
              <c:f>'Accounting Log Report'!$F$19</c:f>
              <c:strCache>
                <c:ptCount val="1"/>
                <c:pt idx="0">
                  <c:v>Total Game Sales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Report'!$H$19</c:f>
              <c:numCache>
                <c:formatCode>_("$"* #,##0.00_);_("$"* \(#,##0.00\);_("$"* "-"??_);_(@_)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6-45A0-90A2-B73DC2DB124A}"/>
            </c:ext>
          </c:extLst>
        </c:ser>
        <c:ser>
          <c:idx val="5"/>
          <c:order val="5"/>
          <c:tx>
            <c:strRef>
              <c:f>'Accounting Log Report'!$F$20</c:f>
              <c:strCache>
                <c:ptCount val="1"/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57C6-45A0-90A2-B73DC2DB124A}"/>
            </c:ext>
          </c:extLst>
        </c:ser>
        <c:ser>
          <c:idx val="6"/>
          <c:order val="6"/>
          <c:tx>
            <c:strRef>
              <c:f>'Accounting Log Report'!$F$21</c:f>
              <c:strCache>
                <c:ptCount val="1"/>
                <c:pt idx="0">
                  <c:v>Game 1 Components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Report'!$H$21</c:f>
              <c:numCache>
                <c:formatCode>_("$"* #,##0.00_);_("$"* \(#,##0.00\);_("$"* "-"??_);_(@_)</c:formatCode>
                <c:ptCount val="1"/>
                <c:pt idx="0">
                  <c:v>-3200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C6-45A0-90A2-B73DC2DB124A}"/>
            </c:ext>
          </c:extLst>
        </c:ser>
        <c:ser>
          <c:idx val="7"/>
          <c:order val="7"/>
          <c:tx>
            <c:strRef>
              <c:f>'Accounting Log Report'!$F$22</c:f>
              <c:strCache>
                <c:ptCount val="1"/>
                <c:pt idx="0">
                  <c:v>Game 1 Handling Fees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C6-45A0-90A2-B73DC2DB124A}"/>
            </c:ext>
          </c:extLst>
        </c:ser>
        <c:ser>
          <c:idx val="8"/>
          <c:order val="8"/>
          <c:tx>
            <c:strRef>
              <c:f>'Accounting Log Report'!$F$23</c:f>
              <c:strCache>
                <c:ptCount val="1"/>
                <c:pt idx="0">
                  <c:v>Game 1 Shipping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C6-45A0-90A2-B73DC2DB124A}"/>
            </c:ext>
          </c:extLst>
        </c:ser>
        <c:ser>
          <c:idx val="9"/>
          <c:order val="9"/>
          <c:tx>
            <c:strRef>
              <c:f>'Accounting Log Report'!$F$24</c:f>
              <c:strCache>
                <c:ptCount val="1"/>
                <c:pt idx="0">
                  <c:v>Game 1 Sales Tax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C6-45A0-90A2-B73DC2DB124A}"/>
            </c:ext>
          </c:extLst>
        </c:ser>
        <c:ser>
          <c:idx val="10"/>
          <c:order val="10"/>
          <c:tx>
            <c:strRef>
              <c:f>'Accounting Log Report'!$F$25</c:f>
              <c:strCache>
                <c:ptCount val="1"/>
                <c:pt idx="0">
                  <c:v>Game 1 Other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C6-45A0-90A2-B73DC2DB124A}"/>
            </c:ext>
          </c:extLst>
        </c:ser>
        <c:ser>
          <c:idx val="11"/>
          <c:order val="11"/>
          <c:tx>
            <c:strRef>
              <c:f>'Accounting Log Report'!$F$26</c:f>
              <c:strCache>
                <c:ptCount val="1"/>
                <c:pt idx="0">
                  <c:v>Game 2 Components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C6-45A0-90A2-B73DC2DB124A}"/>
            </c:ext>
          </c:extLst>
        </c:ser>
        <c:ser>
          <c:idx val="12"/>
          <c:order val="12"/>
          <c:tx>
            <c:strRef>
              <c:f>'Accounting Log Report'!$F$27</c:f>
              <c:strCache>
                <c:ptCount val="1"/>
                <c:pt idx="0">
                  <c:v>Game 2 Handling Fees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7C6-45A0-90A2-B73DC2DB124A}"/>
            </c:ext>
          </c:extLst>
        </c:ser>
        <c:ser>
          <c:idx val="13"/>
          <c:order val="13"/>
          <c:tx>
            <c:strRef>
              <c:f>'Accounting Log Report'!$F$28</c:f>
              <c:strCache>
                <c:ptCount val="1"/>
                <c:pt idx="0">
                  <c:v>Game 2 Shipping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7C6-45A0-90A2-B73DC2DB124A}"/>
            </c:ext>
          </c:extLst>
        </c:ser>
        <c:ser>
          <c:idx val="14"/>
          <c:order val="14"/>
          <c:tx>
            <c:strRef>
              <c:f>'Accounting Log Report'!$F$29</c:f>
              <c:strCache>
                <c:ptCount val="1"/>
                <c:pt idx="0">
                  <c:v>Game 2 Sales Tax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Report'!$H$29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C6-45A0-90A2-B73DC2DB124A}"/>
            </c:ext>
          </c:extLst>
        </c:ser>
        <c:ser>
          <c:idx val="15"/>
          <c:order val="15"/>
          <c:tx>
            <c:strRef>
              <c:f>'Accounting Log Report'!$F$30</c:f>
              <c:strCache>
                <c:ptCount val="1"/>
                <c:pt idx="0">
                  <c:v>Game 2 Other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7C6-45A0-90A2-B73DC2DB124A}"/>
            </c:ext>
          </c:extLst>
        </c:ser>
        <c:ser>
          <c:idx val="16"/>
          <c:order val="16"/>
          <c:tx>
            <c:strRef>
              <c:f>'Accounting Log Report'!$F$31</c:f>
              <c:strCache>
                <c:ptCount val="1"/>
                <c:pt idx="0">
                  <c:v>Game 3 Components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C6-45A0-90A2-B73DC2DB124A}"/>
            </c:ext>
          </c:extLst>
        </c:ser>
        <c:ser>
          <c:idx val="17"/>
          <c:order val="17"/>
          <c:tx>
            <c:strRef>
              <c:f>'Accounting Log Report'!$F$32</c:f>
              <c:strCache>
                <c:ptCount val="1"/>
                <c:pt idx="0">
                  <c:v>Game 3 Handling Fees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7C6-45A0-90A2-B73DC2DB124A}"/>
            </c:ext>
          </c:extLst>
        </c:ser>
        <c:ser>
          <c:idx val="18"/>
          <c:order val="18"/>
          <c:tx>
            <c:strRef>
              <c:f>'Accounting Log Report'!$F$33</c:f>
              <c:strCache>
                <c:ptCount val="1"/>
                <c:pt idx="0">
                  <c:v>Game 3 Shipping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C6-45A0-90A2-B73DC2DB124A}"/>
            </c:ext>
          </c:extLst>
        </c:ser>
        <c:ser>
          <c:idx val="19"/>
          <c:order val="19"/>
          <c:tx>
            <c:strRef>
              <c:f>'Accounting Log Report'!$F$34</c:f>
              <c:strCache>
                <c:ptCount val="1"/>
                <c:pt idx="0">
                  <c:v>Game 3 Sales Tax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7C6-45A0-90A2-B73DC2DB124A}"/>
            </c:ext>
          </c:extLst>
        </c:ser>
        <c:ser>
          <c:idx val="20"/>
          <c:order val="20"/>
          <c:tx>
            <c:strRef>
              <c:f>'Accounting Log Report'!$F$35</c:f>
              <c:strCache>
                <c:ptCount val="1"/>
                <c:pt idx="0">
                  <c:v>Game 3 Other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7C6-45A0-90A2-B73DC2DB124A}"/>
            </c:ext>
          </c:extLst>
        </c:ser>
        <c:ser>
          <c:idx val="21"/>
          <c:order val="21"/>
          <c:tx>
            <c:strRef>
              <c:f>'Accounting Log Report'!$F$36</c:f>
              <c:strCache>
                <c:ptCount val="1"/>
                <c:pt idx="0">
                  <c:v>Game COGS Other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7C6-45A0-90A2-B73DC2DB124A}"/>
            </c:ext>
          </c:extLst>
        </c:ser>
        <c:ser>
          <c:idx val="22"/>
          <c:order val="22"/>
          <c:tx>
            <c:strRef>
              <c:f>'Accounting Log Report'!$F$37</c:f>
              <c:strCache>
                <c:ptCount val="1"/>
                <c:pt idx="0">
                  <c:v>Total COGS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Report'!$H$37</c:f>
              <c:numCache>
                <c:formatCode>_("$"* #,##0.00_);_("$"* \(#,##0.00\);_("$"* "-"??_);_(@_)</c:formatCode>
                <c:ptCount val="1"/>
                <c:pt idx="0">
                  <c:v>-3200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7C6-45A0-90A2-B73DC2DB124A}"/>
            </c:ext>
          </c:extLst>
        </c:ser>
        <c:ser>
          <c:idx val="23"/>
          <c:order val="23"/>
          <c:tx>
            <c:strRef>
              <c:f>'Accounting Log Report'!$F$38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7-57C6-45A0-90A2-B73DC2DB124A}"/>
            </c:ext>
          </c:extLst>
        </c:ser>
        <c:ser>
          <c:idx val="24"/>
          <c:order val="24"/>
          <c:tx>
            <c:strRef>
              <c:f>'Accounting Log Report'!$F$39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Report'!$H$39</c:f>
              <c:numCache>
                <c:formatCode>_("$"* #,##0.00_);_("$"* \(#,##0.00\);_("$"* "-"??_);_(@_)</c:formatCode>
                <c:ptCount val="1"/>
                <c:pt idx="0">
                  <c:v>-379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7C6-45A0-90A2-B73DC2DB124A}"/>
            </c:ext>
          </c:extLst>
        </c:ser>
        <c:ser>
          <c:idx val="25"/>
          <c:order val="25"/>
          <c:tx>
            <c:strRef>
              <c:f>'Accounting Log Report'!$F$40</c:f>
              <c:strCache>
                <c:ptCount val="1"/>
                <c:pt idx="0">
                  <c:v>Advertising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Report'!$H$40</c:f>
              <c:numCache>
                <c:formatCode>_("$"* #,##0.00_);_("$"* \(#,##0.00\);_("$"* "-"??_);_(@_)</c:formatCode>
                <c:ptCount val="1"/>
                <c:pt idx="0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7C6-45A0-90A2-B73DC2DB124A}"/>
            </c:ext>
          </c:extLst>
        </c:ser>
        <c:ser>
          <c:idx val="26"/>
          <c:order val="26"/>
          <c:tx>
            <c:strRef>
              <c:f>'Accounting Log Report'!$F$41</c:f>
              <c:strCache>
                <c:ptCount val="1"/>
                <c:pt idx="0">
                  <c:v>Salary/Benefits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7C6-45A0-90A2-B73DC2DB124A}"/>
            </c:ext>
          </c:extLst>
        </c:ser>
        <c:ser>
          <c:idx val="27"/>
          <c:order val="27"/>
          <c:tx>
            <c:strRef>
              <c:f>'Accounting Log Report'!$F$42</c:f>
              <c:strCache>
                <c:ptCount val="1"/>
                <c:pt idx="0">
                  <c:v>Interest Expense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7C6-45A0-90A2-B73DC2DB124A}"/>
            </c:ext>
          </c:extLst>
        </c:ser>
        <c:ser>
          <c:idx val="28"/>
          <c:order val="28"/>
          <c:tx>
            <c:strRef>
              <c:f>'Accounting Log Report'!$F$43</c:f>
              <c:strCache>
                <c:ptCount val="1"/>
                <c:pt idx="0">
                  <c:v>Graphic Design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7C6-45A0-90A2-B73DC2DB124A}"/>
            </c:ext>
          </c:extLst>
        </c:ser>
        <c:ser>
          <c:idx val="29"/>
          <c:order val="29"/>
          <c:tx>
            <c:strRef>
              <c:f>'Accounting Log Report'!$F$44</c:f>
              <c:strCache>
                <c:ptCount val="1"/>
                <c:pt idx="0">
                  <c:v>Convention Costs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Report'!$H$44</c:f>
              <c:numCache>
                <c:formatCode>_("$"* #,##0.00_);_("$"* \(#,##0.00\);_("$"* "-"??_);_(@_)</c:formatCode>
                <c:ptCount val="1"/>
                <c:pt idx="0">
                  <c:v>-321.52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7C6-45A0-90A2-B73DC2DB124A}"/>
            </c:ext>
          </c:extLst>
        </c:ser>
        <c:ser>
          <c:idx val="30"/>
          <c:order val="30"/>
          <c:tx>
            <c:strRef>
              <c:f>'Accounting Log Report'!$F$45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7C6-45A0-90A2-B73DC2DB124A}"/>
            </c:ext>
          </c:extLst>
        </c:ser>
        <c:ser>
          <c:idx val="31"/>
          <c:order val="31"/>
          <c:tx>
            <c:strRef>
              <c:f>'Accounting Log Report'!$F$46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7C6-45A0-90A2-B73DC2DB124A}"/>
            </c:ext>
          </c:extLst>
        </c:ser>
        <c:ser>
          <c:idx val="32"/>
          <c:order val="32"/>
          <c:tx>
            <c:strRef>
              <c:f>'Accounting Log Report'!$F$47</c:f>
              <c:strCache>
                <c:ptCount val="1"/>
                <c:pt idx="0">
                  <c:v>Interest Expense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Report'!$H$47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7C6-45A0-90A2-B73DC2DB124A}"/>
            </c:ext>
          </c:extLst>
        </c:ser>
        <c:ser>
          <c:idx val="33"/>
          <c:order val="33"/>
          <c:tx>
            <c:strRef>
              <c:f>'Accounting Log Report'!$F$52</c:f>
              <c:strCache>
                <c:ptCount val="1"/>
                <c:pt idx="0">
                  <c:v>Other Expense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7C6-45A0-90A2-B73DC2DB124A}"/>
            </c:ext>
          </c:extLst>
        </c:ser>
        <c:ser>
          <c:idx val="34"/>
          <c:order val="34"/>
          <c:tx>
            <c:strRef>
              <c:f>'Accounting Log Report'!$F$53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Report'!$H$53</c:f>
              <c:numCache>
                <c:formatCode>_("$"* #,##0.00_);_("$"* \(#,##0.00\);_("$"* "-"??_);_(@_)</c:formatCode>
                <c:ptCount val="1"/>
                <c:pt idx="0">
                  <c:v>-760.52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7C6-45A0-90A2-B73DC2DB124A}"/>
            </c:ext>
          </c:extLst>
        </c:ser>
        <c:ser>
          <c:idx val="35"/>
          <c:order val="35"/>
          <c:tx>
            <c:strRef>
              <c:f>'Accounting Log Report'!$F$54</c:f>
              <c:strCache>
                <c:ptCount val="1"/>
              </c:strCache>
            </c:strRef>
          </c:tx>
          <c:spPr>
            <a:solidFill>
              <a:schemeClr val="accent6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23-57C6-45A0-90A2-B73DC2DB124A}"/>
            </c:ext>
          </c:extLst>
        </c:ser>
        <c:ser>
          <c:idx val="36"/>
          <c:order val="36"/>
          <c:tx>
            <c:strRef>
              <c:f>'Accounting Log Report'!$F$55</c:f>
              <c:strCache>
                <c:ptCount val="1"/>
                <c:pt idx="0">
                  <c:v>Advertising Income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Report'!$H$55</c:f>
              <c:numCache>
                <c:formatCode>_("$"* #,##0.00_);_("$"* \(#,##0.00\);_("$"* "-"??_);_(@_)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7C6-45A0-90A2-B73DC2DB124A}"/>
            </c:ext>
          </c:extLst>
        </c:ser>
        <c:ser>
          <c:idx val="37"/>
          <c:order val="37"/>
          <c:tx>
            <c:strRef>
              <c:f>'Accounting Log Report'!$F$56</c:f>
              <c:strCache>
                <c:ptCount val="1"/>
                <c:pt idx="0">
                  <c:v>Interest Income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7C6-45A0-90A2-B73DC2DB124A}"/>
            </c:ext>
          </c:extLst>
        </c:ser>
        <c:ser>
          <c:idx val="38"/>
          <c:order val="38"/>
          <c:tx>
            <c:strRef>
              <c:f>'Accounting Log Report'!$F$58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7C6-45A0-90A2-B73DC2DB124A}"/>
            </c:ext>
          </c:extLst>
        </c:ser>
        <c:ser>
          <c:idx val="39"/>
          <c:order val="39"/>
          <c:tx>
            <c:strRef>
              <c:f>'Accounting Log Report'!$F$59</c:f>
              <c:strCache>
                <c:ptCount val="1"/>
                <c:pt idx="0">
                  <c:v>Total Other Revenue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'Accounting Log Report'!$H$59</c:f>
              <c:numCache>
                <c:formatCode>_("$"* #,##0.00_);_("$"* \(#,##0.00\);_("$"* "-"??_);_(@_)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7C6-45A0-90A2-B73DC2DB1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025280"/>
        <c:axId val="555025608"/>
      </c:barChart>
      <c:valAx>
        <c:axId val="55502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25280"/>
        <c:crosses val="autoZero"/>
        <c:crossBetween val="between"/>
      </c:valAx>
      <c:catAx>
        <c:axId val="555025280"/>
        <c:scaling>
          <c:orientation val="minMax"/>
        </c:scaling>
        <c:delete val="1"/>
        <c:axPos val="l"/>
        <c:majorTickMark val="out"/>
        <c:minorTickMark val="none"/>
        <c:tickLblPos val="nextTo"/>
        <c:crossAx val="55502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16"/>
        <c:delete val="1"/>
      </c:legendEntry>
      <c:legendEntry>
        <c:idx val="34"/>
        <c:delete val="1"/>
      </c:legendEntry>
      <c:layout>
        <c:manualLayout>
          <c:xMode val="edge"/>
          <c:yMode val="edge"/>
          <c:x val="2.2475003329255158E-2"/>
          <c:y val="0.75238642048545246"/>
          <c:w val="0.97752498758302175"/>
          <c:h val="0.24761353235039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Revenue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 Year Projections'!$F$10:$L$10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'5 Year Projections'!$F$82:$L$82</c:f>
              <c:numCache>
                <c:formatCode>_("$"* #,##0_);_("$"* \(#,##0\);_("$"* "-"??_);_(@_)</c:formatCode>
                <c:ptCount val="7"/>
                <c:pt idx="0">
                  <c:v>0</c:v>
                </c:pt>
                <c:pt idx="1">
                  <c:v>5020</c:v>
                </c:pt>
                <c:pt idx="2">
                  <c:v>5600.0000000000009</c:v>
                </c:pt>
                <c:pt idx="3">
                  <c:v>6272.0000000000018</c:v>
                </c:pt>
                <c:pt idx="4">
                  <c:v>7024.6400000000031</c:v>
                </c:pt>
                <c:pt idx="5">
                  <c:v>7867.5968000000039</c:v>
                </c:pt>
                <c:pt idx="6">
                  <c:v>8811.7084160000049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5-4B51-9C35-BF0748D72C70}"/>
            </c:ext>
          </c:extLst>
        </c:ser>
        <c:ser>
          <c:idx val="1"/>
          <c:order val="1"/>
          <c:tx>
            <c:v>Net Earnings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 Year Projections'!$F$77:$L$77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'5 Year Projections'!$F$96:$L$96</c:f>
              <c:numCache>
                <c:formatCode>_("$"* #,##0_);_("$"* \(#,##0\);_("$"* "-"??_);_(@_)</c:formatCode>
                <c:ptCount val="7"/>
                <c:pt idx="0">
                  <c:v>0</c:v>
                </c:pt>
                <c:pt idx="1">
                  <c:v>47.317999999999998</c:v>
                </c:pt>
                <c:pt idx="2">
                  <c:v>329.29318000000001</c:v>
                </c:pt>
                <c:pt idx="3">
                  <c:v>544.11975949867929</c:v>
                </c:pt>
                <c:pt idx="4">
                  <c:v>790.43104374889549</c:v>
                </c:pt>
                <c:pt idx="5">
                  <c:v>1875.7589401828216</c:v>
                </c:pt>
                <c:pt idx="6">
                  <c:v>2200.0882293178497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5-4B51-9C35-BF0748D72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991560"/>
        <c:axId val="552988608"/>
      </c:scatterChart>
      <c:valAx>
        <c:axId val="5529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88608"/>
        <c:crosses val="autoZero"/>
        <c:crossBetween val="midCat"/>
      </c:valAx>
      <c:valAx>
        <c:axId val="5529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91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140711</xdr:colOff>
      <xdr:row>102</xdr:row>
      <xdr:rowOff>103907</xdr:rowOff>
    </xdr:from>
    <xdr:to>
      <xdr:col>8</xdr:col>
      <xdr:colOff>662417</xdr:colOff>
      <xdr:row>124</xdr:row>
      <xdr:rowOff>32471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161405</xdr:colOff>
      <xdr:row>38</xdr:row>
      <xdr:rowOff>41563</xdr:rowOff>
    </xdr:from>
    <xdr:to>
      <xdr:col>11</xdr:col>
      <xdr:colOff>774078</xdr:colOff>
      <xdr:row>66</xdr:row>
      <xdr:rowOff>113797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2EBD00-7737-4DF4-991D-9BF8E7382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24" displayName="Table24" ref="D6:F13" totalsRowShown="0">
  <autoFilter ref="D6:F13"/>
  <tableColumns count="3">
    <tableColumn id="1" name="Date" dataDxfId="8"/>
    <tableColumn id="2" name="$Income (-Expense)" dataDxfId="7" dataCellStyle="Currency"/>
    <tableColumn id="3" name="Category" dataDxfId="6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D70:F71" insertRow="1" totalsRowShown="0">
  <autoFilter ref="D70:F71"/>
  <tableColumns count="3">
    <tableColumn id="1" name="Date" dataDxfId="5"/>
    <tableColumn id="2" name="$Income (-Expense)" dataDxfId="4" dataCellStyle="Currency"/>
    <tableColumn id="3" name="Category" dataDxfId="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D134:F135" insertRow="1" totalsRowShown="0">
  <autoFilter ref="D134:F135"/>
  <tableColumns count="3">
    <tableColumn id="1" name="Date" dataDxfId="2"/>
    <tableColumn id="2" name="$Income (-Expense)" dataDxfId="1" dataCellStyle="Currency"/>
    <tableColumn id="3" name="Category" dataDxfId="0" dataCellStyle="Currency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3"/>
  <sheetViews>
    <sheetView showGridLines="0" zoomScale="83" zoomScaleNormal="40" workbookViewId="0">
      <selection activeCell="B1" sqref="B1"/>
    </sheetView>
  </sheetViews>
  <sheetFormatPr defaultColWidth="10.28515625" defaultRowHeight="14.25" x14ac:dyDescent="0.2"/>
  <cols>
    <col min="1" max="3" width="2" style="3" customWidth="1"/>
    <col min="4" max="4" width="19.85546875" style="3" customWidth="1"/>
    <col min="5" max="5" width="29.5703125" style="3" customWidth="1"/>
    <col min="6" max="6" width="54.28515625" style="3" customWidth="1"/>
    <col min="7" max="7" width="1.7109375" style="3" customWidth="1"/>
    <col min="8" max="8" width="1.85546875" style="3" customWidth="1"/>
    <col min="9" max="9" width="2.28515625" style="3" customWidth="1"/>
    <col min="10" max="10" width="12.28515625" style="3" customWidth="1"/>
    <col min="11" max="11" width="12.140625" style="3" customWidth="1"/>
    <col min="12" max="13" width="12.5703125" style="3" customWidth="1"/>
    <col min="14" max="14" width="7.5703125" style="3" bestFit="1" customWidth="1"/>
    <col min="15" max="15" width="17.42578125" style="3" customWidth="1"/>
    <col min="16" max="16" width="17" style="4" customWidth="1"/>
    <col min="17" max="30" width="10.28515625" style="3"/>
    <col min="31" max="16384" width="10.28515625" style="1"/>
  </cols>
  <sheetData>
    <row r="1" spans="1:30" x14ac:dyDescent="0.2">
      <c r="I1" s="3">
        <v>1</v>
      </c>
    </row>
    <row r="2" spans="1:30" x14ac:dyDescent="0.2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9"/>
      <c r="K2" s="29"/>
      <c r="L2" s="29"/>
    </row>
    <row r="3" spans="1:30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30" s="2" customFormat="1" ht="25.5" x14ac:dyDescent="0.35">
      <c r="A5" s="225" t="s">
        <v>21</v>
      </c>
      <c r="B5" s="225"/>
      <c r="C5" s="225"/>
      <c r="D5" s="225"/>
      <c r="E5" s="225"/>
      <c r="F5" s="225"/>
      <c r="G5" s="225"/>
      <c r="H5" s="225"/>
      <c r="I5" s="225"/>
      <c r="J5" s="30"/>
      <c r="K5" s="29"/>
      <c r="L5" s="29"/>
      <c r="M5" s="3"/>
      <c r="N5" s="5"/>
      <c r="O5" s="5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2" customFormat="1" ht="25.5" x14ac:dyDescent="0.35">
      <c r="A6" s="62"/>
      <c r="B6" s="62"/>
      <c r="C6" s="62"/>
      <c r="D6" s="29" t="s">
        <v>22</v>
      </c>
      <c r="E6" s="29" t="s">
        <v>25</v>
      </c>
      <c r="F6" s="99" t="s">
        <v>24</v>
      </c>
      <c r="G6" s="98"/>
      <c r="H6" s="62"/>
      <c r="I6" s="62"/>
      <c r="J6" s="30"/>
      <c r="K6" s="30"/>
      <c r="L6" s="30"/>
      <c r="M6" s="5"/>
      <c r="N6" s="15"/>
      <c r="O6" s="15"/>
      <c r="P6" s="27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 x14ac:dyDescent="0.2">
      <c r="A7" s="8"/>
      <c r="B7" s="8"/>
      <c r="C7" s="8"/>
      <c r="D7" s="106">
        <v>44352</v>
      </c>
      <c r="E7" s="105">
        <v>-379</v>
      </c>
      <c r="F7" s="99" t="s">
        <v>63</v>
      </c>
      <c r="G7" s="104"/>
      <c r="H7" s="40"/>
      <c r="N7" s="7"/>
      <c r="O7" s="7"/>
      <c r="P7" s="26"/>
      <c r="Q7" s="7"/>
    </row>
    <row r="8" spans="1:30" x14ac:dyDescent="0.2">
      <c r="A8" s="8"/>
      <c r="B8" s="8"/>
      <c r="C8" s="8"/>
      <c r="D8" s="107">
        <v>44352</v>
      </c>
      <c r="E8" s="103">
        <v>-60</v>
      </c>
      <c r="F8" s="103" t="s">
        <v>64</v>
      </c>
      <c r="G8" s="104"/>
      <c r="H8" s="40"/>
      <c r="N8" s="28"/>
      <c r="O8" s="7"/>
      <c r="P8" s="26"/>
      <c r="Q8" s="7"/>
    </row>
    <row r="9" spans="1:30" x14ac:dyDescent="0.2">
      <c r="A9" s="8"/>
      <c r="B9" s="8"/>
      <c r="C9" s="8"/>
      <c r="D9" s="107">
        <v>44369</v>
      </c>
      <c r="E9" s="103">
        <v>-321.52</v>
      </c>
      <c r="F9" s="103" t="s">
        <v>66</v>
      </c>
      <c r="G9" s="104"/>
      <c r="H9" s="40"/>
      <c r="I9" s="63"/>
      <c r="J9" s="73"/>
      <c r="K9" s="73"/>
      <c r="L9" s="73"/>
      <c r="N9" s="7"/>
      <c r="O9" s="8"/>
      <c r="P9" s="26"/>
      <c r="Q9" s="7"/>
    </row>
    <row r="10" spans="1:30" x14ac:dyDescent="0.2">
      <c r="A10" s="8"/>
      <c r="B10" s="8"/>
      <c r="C10" s="8"/>
      <c r="D10" s="107">
        <v>44382</v>
      </c>
      <c r="E10" s="103">
        <v>20</v>
      </c>
      <c r="F10" s="103" t="s">
        <v>26</v>
      </c>
      <c r="G10" s="104"/>
      <c r="H10" s="40"/>
      <c r="I10" s="63"/>
      <c r="J10" s="63"/>
      <c r="K10" s="63"/>
      <c r="L10" s="63"/>
      <c r="N10" s="223"/>
      <c r="O10" s="223"/>
      <c r="P10" s="223"/>
      <c r="Q10" s="7"/>
    </row>
    <row r="11" spans="1:30" x14ac:dyDescent="0.2">
      <c r="A11" s="8"/>
      <c r="B11" s="8"/>
      <c r="C11" s="8"/>
      <c r="D11" s="107">
        <v>44391</v>
      </c>
      <c r="E11" s="103">
        <f>-16*200</f>
        <v>-3200</v>
      </c>
      <c r="F11" s="103" t="s">
        <v>46</v>
      </c>
      <c r="G11" s="104"/>
      <c r="H11" s="40"/>
      <c r="I11" s="7"/>
      <c r="J11" s="7"/>
      <c r="K11" s="7"/>
      <c r="L11" s="7"/>
      <c r="N11" s="7"/>
      <c r="O11" s="7"/>
      <c r="P11" s="26"/>
      <c r="Q11" s="7"/>
    </row>
    <row r="12" spans="1:30" x14ac:dyDescent="0.2">
      <c r="A12" s="8"/>
      <c r="B12" s="8"/>
      <c r="C12" s="8"/>
      <c r="D12" s="107">
        <v>44391</v>
      </c>
      <c r="E12" s="103">
        <f>25*200</f>
        <v>5000</v>
      </c>
      <c r="F12" s="103" t="s">
        <v>29</v>
      </c>
      <c r="G12" s="104"/>
      <c r="H12" s="40"/>
      <c r="I12" s="36"/>
      <c r="J12" s="36"/>
      <c r="K12" s="36"/>
      <c r="L12" s="36"/>
    </row>
    <row r="13" spans="1:30" x14ac:dyDescent="0.2">
      <c r="A13" s="8"/>
      <c r="B13" s="8"/>
      <c r="C13" s="8"/>
      <c r="D13" s="114">
        <v>44402</v>
      </c>
      <c r="E13" s="115">
        <v>-3000</v>
      </c>
      <c r="F13" s="115" t="s">
        <v>127</v>
      </c>
      <c r="G13" s="104"/>
      <c r="H13" s="40"/>
      <c r="I13" s="37"/>
      <c r="J13" s="37"/>
      <c r="K13" s="37"/>
      <c r="L13" s="37"/>
    </row>
    <row r="14" spans="1:30" x14ac:dyDescent="0.2">
      <c r="A14" s="8"/>
      <c r="B14" s="8"/>
      <c r="C14" s="8"/>
      <c r="D14" s="107"/>
      <c r="E14" s="103"/>
      <c r="F14" s="103"/>
      <c r="G14" s="104"/>
      <c r="H14" s="40"/>
      <c r="I14" s="26"/>
      <c r="J14" s="26"/>
      <c r="K14" s="26"/>
      <c r="L14" s="26"/>
    </row>
    <row r="15" spans="1:30" x14ac:dyDescent="0.2">
      <c r="A15" s="8"/>
      <c r="B15" s="8"/>
      <c r="C15" s="8"/>
      <c r="D15" s="107"/>
      <c r="E15" s="103"/>
      <c r="F15" s="103"/>
      <c r="G15" s="104"/>
      <c r="H15" s="40"/>
      <c r="I15" s="37"/>
      <c r="J15" s="37"/>
      <c r="K15" s="37"/>
      <c r="L15" s="37"/>
    </row>
    <row r="16" spans="1:30" x14ac:dyDescent="0.2">
      <c r="A16" s="8"/>
      <c r="B16" s="8"/>
      <c r="C16" s="8"/>
      <c r="D16" s="107"/>
      <c r="E16" s="103"/>
      <c r="F16" s="103"/>
      <c r="G16" s="104"/>
      <c r="H16" s="40"/>
      <c r="I16" s="37"/>
      <c r="J16" s="37"/>
      <c r="K16" s="37"/>
      <c r="L16" s="37"/>
    </row>
    <row r="17" spans="1:13" x14ac:dyDescent="0.2">
      <c r="A17" s="8"/>
      <c r="B17" s="8"/>
      <c r="C17" s="8"/>
      <c r="D17" s="107"/>
      <c r="E17" s="103"/>
      <c r="F17" s="103"/>
      <c r="G17" s="104"/>
      <c r="H17" s="40"/>
      <c r="I17" s="40"/>
      <c r="J17" s="40"/>
      <c r="K17" s="40"/>
      <c r="L17" s="40"/>
      <c r="M17" s="61"/>
    </row>
    <row r="18" spans="1:13" x14ac:dyDescent="0.2">
      <c r="A18" s="8"/>
      <c r="B18" s="8"/>
      <c r="C18" s="8"/>
      <c r="D18" s="107"/>
      <c r="E18" s="103"/>
      <c r="F18" s="103"/>
      <c r="G18" s="104"/>
      <c r="H18" s="40"/>
      <c r="I18" s="40"/>
      <c r="J18" s="40"/>
      <c r="K18" s="40"/>
      <c r="L18" s="40"/>
    </row>
    <row r="19" spans="1:13" ht="13.5" customHeight="1" x14ac:dyDescent="0.2">
      <c r="A19" s="8"/>
      <c r="B19" s="8"/>
      <c r="C19" s="8"/>
      <c r="D19" s="107"/>
      <c r="E19" s="103"/>
      <c r="F19" s="103"/>
      <c r="G19" s="104"/>
      <c r="H19" s="40"/>
      <c r="I19" s="40"/>
      <c r="J19" s="40"/>
      <c r="K19" s="40"/>
      <c r="L19" s="40"/>
    </row>
    <row r="20" spans="1:13" x14ac:dyDescent="0.2">
      <c r="A20" s="8"/>
      <c r="B20" s="8"/>
      <c r="C20" s="8"/>
      <c r="D20" s="107"/>
      <c r="E20" s="103"/>
      <c r="F20" s="103"/>
      <c r="G20" s="104"/>
      <c r="H20" s="40"/>
      <c r="I20" s="40"/>
      <c r="J20" s="40"/>
      <c r="K20" s="40"/>
      <c r="L20" s="40"/>
      <c r="M20" s="61"/>
    </row>
    <row r="21" spans="1:13" x14ac:dyDescent="0.2">
      <c r="A21" s="8"/>
      <c r="B21" s="8"/>
      <c r="C21" s="8"/>
      <c r="D21" s="107"/>
      <c r="E21" s="103"/>
      <c r="F21" s="103"/>
      <c r="G21" s="104"/>
      <c r="H21" s="40"/>
      <c r="I21" s="40"/>
      <c r="J21" s="40"/>
      <c r="K21" s="40"/>
      <c r="L21" s="40"/>
    </row>
    <row r="22" spans="1:13" x14ac:dyDescent="0.2">
      <c r="A22" s="8"/>
      <c r="B22" s="8"/>
      <c r="C22" s="8"/>
      <c r="D22" s="107"/>
      <c r="E22" s="103"/>
      <c r="F22" s="103"/>
      <c r="G22" s="104"/>
      <c r="H22" s="40"/>
      <c r="I22" s="60"/>
      <c r="J22" s="60"/>
      <c r="K22" s="60"/>
      <c r="L22" s="60"/>
    </row>
    <row r="23" spans="1:13" ht="17.25" customHeight="1" x14ac:dyDescent="0.2">
      <c r="A23" s="8"/>
      <c r="B23" s="8"/>
      <c r="C23" s="8"/>
      <c r="D23" s="107"/>
      <c r="E23" s="103"/>
      <c r="F23" s="103"/>
      <c r="G23" s="104"/>
      <c r="H23" s="40"/>
      <c r="I23" s="40"/>
      <c r="J23" s="40"/>
      <c r="K23" s="40"/>
      <c r="L23" s="40"/>
    </row>
    <row r="24" spans="1:13" x14ac:dyDescent="0.2">
      <c r="A24" s="8"/>
      <c r="B24" s="8"/>
      <c r="C24" s="8"/>
      <c r="D24" s="107"/>
      <c r="E24" s="103"/>
      <c r="F24" s="103"/>
      <c r="G24" s="104"/>
      <c r="H24" s="40"/>
      <c r="I24" s="40"/>
      <c r="J24" s="40"/>
      <c r="K24" s="40"/>
      <c r="L24" s="40"/>
    </row>
    <row r="25" spans="1:13" x14ac:dyDescent="0.2">
      <c r="A25" s="8"/>
      <c r="B25" s="8"/>
      <c r="C25" s="8"/>
      <c r="D25" s="107"/>
      <c r="E25" s="103"/>
      <c r="F25" s="103"/>
      <c r="G25" s="104"/>
      <c r="H25" s="40"/>
      <c r="I25" s="40"/>
      <c r="J25" s="40"/>
      <c r="K25" s="40"/>
      <c r="L25" s="40"/>
    </row>
    <row r="26" spans="1:13" x14ac:dyDescent="0.2">
      <c r="A26" s="8"/>
      <c r="B26" s="8"/>
      <c r="C26" s="8"/>
      <c r="D26" s="107"/>
      <c r="E26" s="103"/>
      <c r="F26" s="103"/>
      <c r="G26" s="104"/>
      <c r="H26" s="40"/>
      <c r="I26" s="40"/>
      <c r="J26" s="40"/>
      <c r="K26" s="40"/>
      <c r="L26" s="40"/>
    </row>
    <row r="27" spans="1:13" x14ac:dyDescent="0.2">
      <c r="A27" s="8"/>
      <c r="B27" s="8"/>
      <c r="C27" s="8"/>
      <c r="D27" s="107"/>
      <c r="E27" s="103"/>
      <c r="F27" s="103"/>
      <c r="G27" s="104"/>
      <c r="H27" s="40"/>
      <c r="I27" s="7"/>
      <c r="J27" s="7"/>
      <c r="K27" s="7"/>
      <c r="L27" s="7"/>
    </row>
    <row r="28" spans="1:13" x14ac:dyDescent="0.2">
      <c r="A28" s="8"/>
      <c r="B28" s="8"/>
      <c r="C28" s="8"/>
      <c r="D28" s="107"/>
      <c r="E28" s="103"/>
      <c r="F28" s="103"/>
      <c r="G28" s="104"/>
      <c r="H28" s="40"/>
      <c r="I28" s="7"/>
      <c r="J28" s="7"/>
      <c r="K28" s="7"/>
      <c r="L28" s="7"/>
    </row>
    <row r="29" spans="1:13" x14ac:dyDescent="0.2">
      <c r="A29" s="8"/>
      <c r="B29" s="8"/>
      <c r="C29" s="8"/>
      <c r="D29" s="107"/>
      <c r="E29" s="103"/>
      <c r="F29" s="103"/>
      <c r="G29" s="104"/>
      <c r="H29" s="40"/>
      <c r="I29" s="67"/>
      <c r="J29" s="67"/>
      <c r="K29" s="67"/>
      <c r="L29" s="67"/>
    </row>
    <row r="30" spans="1:13" x14ac:dyDescent="0.2">
      <c r="A30" s="8"/>
      <c r="B30" s="8"/>
      <c r="C30" s="8"/>
      <c r="D30" s="107"/>
      <c r="E30" s="103"/>
      <c r="F30" s="103"/>
      <c r="G30" s="104"/>
      <c r="H30" s="40"/>
      <c r="I30" s="67"/>
      <c r="J30" s="67"/>
      <c r="K30" s="67"/>
      <c r="L30" s="67"/>
    </row>
    <row r="31" spans="1:13" x14ac:dyDescent="0.2">
      <c r="A31" s="8"/>
      <c r="B31" s="8"/>
      <c r="C31" s="8"/>
      <c r="D31" s="107"/>
      <c r="E31" s="103"/>
      <c r="F31" s="103"/>
      <c r="G31" s="104"/>
      <c r="H31" s="40"/>
      <c r="I31" s="67"/>
      <c r="J31" s="67"/>
      <c r="K31" s="67"/>
      <c r="L31" s="67"/>
    </row>
    <row r="32" spans="1:13" ht="14.25" customHeight="1" x14ac:dyDescent="0.2">
      <c r="A32" s="8"/>
      <c r="B32" s="8"/>
      <c r="C32" s="8"/>
      <c r="D32" s="107"/>
      <c r="E32" s="103"/>
      <c r="F32" s="103"/>
      <c r="G32" s="104"/>
      <c r="H32" s="40"/>
      <c r="I32" s="60"/>
      <c r="J32" s="60"/>
      <c r="K32" s="60"/>
      <c r="L32" s="60"/>
    </row>
    <row r="33" spans="1:16" x14ac:dyDescent="0.2">
      <c r="A33" s="8"/>
      <c r="B33" s="8"/>
      <c r="C33" s="8"/>
      <c r="D33" s="107"/>
      <c r="E33" s="103"/>
      <c r="F33" s="103"/>
      <c r="G33" s="104"/>
      <c r="H33" s="40"/>
      <c r="I33" s="55"/>
      <c r="J33" s="55"/>
      <c r="K33" s="55"/>
      <c r="L33" s="55"/>
    </row>
    <row r="34" spans="1:16" x14ac:dyDescent="0.2">
      <c r="A34" s="8"/>
      <c r="B34" s="8"/>
      <c r="C34" s="8"/>
      <c r="D34" s="107"/>
      <c r="E34" s="103"/>
      <c r="F34" s="103"/>
      <c r="G34" s="104"/>
      <c r="H34" s="40"/>
      <c r="I34" s="26"/>
      <c r="J34" s="26"/>
      <c r="K34" s="26"/>
      <c r="L34" s="26"/>
    </row>
    <row r="35" spans="1:16" x14ac:dyDescent="0.2">
      <c r="A35" s="8"/>
      <c r="B35" s="8"/>
      <c r="C35" s="8"/>
      <c r="D35" s="107"/>
      <c r="E35" s="103"/>
      <c r="F35" s="103"/>
      <c r="G35" s="104"/>
      <c r="H35" s="40"/>
      <c r="I35" s="26"/>
      <c r="J35" s="26"/>
      <c r="K35" s="26"/>
      <c r="L35" s="26"/>
    </row>
    <row r="36" spans="1:16" x14ac:dyDescent="0.2">
      <c r="A36" s="8"/>
      <c r="B36" s="8"/>
      <c r="C36" s="8"/>
      <c r="D36" s="107"/>
      <c r="E36" s="103"/>
      <c r="F36" s="103"/>
      <c r="G36" s="104"/>
      <c r="H36" s="40"/>
      <c r="I36" s="60"/>
      <c r="J36" s="60"/>
      <c r="K36" s="60"/>
      <c r="L36" s="60"/>
    </row>
    <row r="37" spans="1:16" x14ac:dyDescent="0.2">
      <c r="A37" s="8"/>
      <c r="B37" s="8"/>
      <c r="C37" s="8"/>
      <c r="D37" s="107"/>
      <c r="E37" s="103"/>
      <c r="F37" s="103"/>
      <c r="G37" s="104"/>
      <c r="H37" s="40"/>
      <c r="I37" s="26"/>
      <c r="J37" s="26"/>
      <c r="K37" s="26"/>
      <c r="L37" s="26"/>
    </row>
    <row r="38" spans="1:16" x14ac:dyDescent="0.2">
      <c r="A38" s="8"/>
      <c r="B38" s="8"/>
      <c r="C38" s="8"/>
      <c r="D38" s="107"/>
      <c r="E38" s="103"/>
      <c r="F38" s="103"/>
      <c r="G38" s="104"/>
      <c r="H38" s="40"/>
      <c r="I38" s="49"/>
      <c r="J38" s="49"/>
      <c r="K38" s="49"/>
      <c r="L38" s="49"/>
    </row>
    <row r="39" spans="1:16" x14ac:dyDescent="0.2">
      <c r="A39" s="8"/>
      <c r="B39" s="8"/>
      <c r="C39" s="8"/>
      <c r="D39" s="107"/>
      <c r="E39" s="103"/>
      <c r="F39" s="103"/>
      <c r="G39" s="104"/>
      <c r="H39" s="40"/>
      <c r="I39" s="69"/>
      <c r="J39" s="69"/>
      <c r="K39" s="69"/>
      <c r="L39" s="69"/>
    </row>
    <row r="40" spans="1:16" x14ac:dyDescent="0.2">
      <c r="A40" s="8"/>
      <c r="B40" s="8"/>
      <c r="C40" s="8"/>
      <c r="D40" s="107"/>
      <c r="E40" s="103"/>
      <c r="F40" s="103"/>
      <c r="G40" s="104"/>
      <c r="H40" s="40"/>
      <c r="I40" s="69"/>
      <c r="J40" s="69"/>
      <c r="K40" s="69"/>
      <c r="L40" s="69"/>
    </row>
    <row r="41" spans="1:16" x14ac:dyDescent="0.2">
      <c r="A41" s="8"/>
      <c r="B41" s="8"/>
      <c r="C41" s="8"/>
      <c r="D41" s="107"/>
      <c r="E41" s="103"/>
      <c r="F41" s="103"/>
      <c r="G41" s="104"/>
      <c r="H41" s="40"/>
      <c r="I41" s="38"/>
      <c r="J41" s="38"/>
      <c r="K41" s="38"/>
      <c r="L41" s="38"/>
    </row>
    <row r="42" spans="1:16" x14ac:dyDescent="0.2">
      <c r="A42" s="8"/>
      <c r="B42" s="8"/>
      <c r="C42" s="8"/>
      <c r="D42" s="107"/>
      <c r="E42" s="103"/>
      <c r="F42" s="103"/>
      <c r="G42" s="104"/>
      <c r="H42" s="40"/>
      <c r="I42" s="26"/>
      <c r="J42" s="26"/>
      <c r="K42" s="26"/>
      <c r="L42" s="26"/>
    </row>
    <row r="43" spans="1:16" x14ac:dyDescent="0.2">
      <c r="A43" s="8"/>
      <c r="B43" s="8"/>
      <c r="C43" s="8"/>
      <c r="D43" s="107"/>
      <c r="E43" s="103"/>
      <c r="F43" s="103"/>
      <c r="G43" s="104"/>
      <c r="H43" s="40"/>
      <c r="I43" s="49"/>
      <c r="J43" s="49"/>
      <c r="K43" s="49"/>
      <c r="L43" s="49"/>
    </row>
    <row r="44" spans="1:16" ht="15.75" customHeight="1" x14ac:dyDescent="0.2">
      <c r="A44" s="8"/>
      <c r="B44" s="8"/>
      <c r="C44" s="8"/>
      <c r="D44" s="107"/>
      <c r="E44" s="103"/>
      <c r="F44" s="103"/>
      <c r="G44" s="104"/>
      <c r="H44" s="40"/>
      <c r="I44" s="51"/>
      <c r="J44" s="51"/>
      <c r="K44" s="51"/>
      <c r="L44" s="51"/>
    </row>
    <row r="45" spans="1:16" x14ac:dyDescent="0.2">
      <c r="A45" s="8"/>
      <c r="B45" s="8"/>
      <c r="C45" s="8"/>
      <c r="D45" s="107"/>
      <c r="E45" s="103"/>
      <c r="F45" s="103"/>
      <c r="G45" s="104"/>
      <c r="H45" s="40"/>
      <c r="I45" s="7"/>
      <c r="J45" s="7"/>
      <c r="K45" s="7"/>
      <c r="L45" s="7"/>
    </row>
    <row r="46" spans="1:16" x14ac:dyDescent="0.2">
      <c r="A46" s="8"/>
      <c r="B46" s="8"/>
      <c r="C46" s="8"/>
      <c r="D46" s="107"/>
      <c r="E46" s="103"/>
      <c r="F46" s="103"/>
      <c r="G46" s="104"/>
      <c r="H46" s="40"/>
      <c r="I46" s="26"/>
      <c r="J46" s="26"/>
      <c r="K46" s="26"/>
      <c r="L46" s="26"/>
      <c r="P46" s="9"/>
    </row>
    <row r="47" spans="1:16" x14ac:dyDescent="0.2">
      <c r="A47" s="8"/>
      <c r="B47" s="8"/>
      <c r="C47" s="8"/>
      <c r="D47" s="107"/>
      <c r="E47" s="103"/>
      <c r="F47" s="103"/>
      <c r="G47" s="104"/>
      <c r="H47" s="40"/>
      <c r="I47" s="26"/>
      <c r="J47" s="26"/>
      <c r="K47" s="26"/>
      <c r="L47" s="26"/>
    </row>
    <row r="48" spans="1:16" ht="13.5" customHeight="1" x14ac:dyDescent="0.2">
      <c r="A48" s="8"/>
      <c r="B48" s="8"/>
      <c r="C48" s="8"/>
      <c r="D48" s="107"/>
      <c r="E48" s="103"/>
      <c r="F48" s="103"/>
      <c r="G48" s="104"/>
      <c r="H48" s="40"/>
      <c r="I48" s="51"/>
      <c r="J48" s="51"/>
      <c r="K48" s="51"/>
      <c r="L48" s="51"/>
    </row>
    <row r="49" spans="1:16" x14ac:dyDescent="0.2">
      <c r="A49" s="8"/>
      <c r="B49" s="8"/>
      <c r="C49" s="8"/>
      <c r="D49" s="107"/>
      <c r="E49" s="103"/>
      <c r="F49" s="103"/>
      <c r="G49" s="104"/>
      <c r="H49" s="40"/>
      <c r="I49" s="7"/>
      <c r="J49" s="7"/>
      <c r="K49" s="7"/>
      <c r="L49" s="7"/>
    </row>
    <row r="50" spans="1:16" x14ac:dyDescent="0.2">
      <c r="A50" s="8"/>
      <c r="B50" s="8"/>
      <c r="C50" s="8"/>
      <c r="D50" s="107"/>
      <c r="E50" s="103"/>
      <c r="F50" s="103"/>
      <c r="G50" s="104"/>
      <c r="H50" s="40"/>
      <c r="I50" s="40"/>
      <c r="J50" s="40"/>
      <c r="K50" s="40"/>
      <c r="L50" s="40"/>
    </row>
    <row r="51" spans="1:16" x14ac:dyDescent="0.2">
      <c r="A51" s="8"/>
      <c r="B51" s="8"/>
      <c r="C51" s="8"/>
      <c r="D51" s="107"/>
      <c r="E51" s="103"/>
      <c r="F51" s="103"/>
      <c r="G51" s="104"/>
      <c r="H51" s="40"/>
      <c r="I51" s="70"/>
      <c r="J51" s="70"/>
      <c r="K51" s="70"/>
      <c r="L51" s="70"/>
    </row>
    <row r="52" spans="1:16" x14ac:dyDescent="0.2">
      <c r="A52" s="8"/>
      <c r="B52" s="8"/>
      <c r="C52" s="8"/>
      <c r="D52" s="107"/>
      <c r="E52" s="103"/>
      <c r="F52" s="103"/>
      <c r="G52" s="104"/>
      <c r="H52" s="40"/>
      <c r="I52" s="63"/>
      <c r="J52" s="63"/>
      <c r="K52" s="63"/>
      <c r="L52" s="63"/>
    </row>
    <row r="53" spans="1:16" x14ac:dyDescent="0.2">
      <c r="A53" s="8"/>
      <c r="B53" s="8"/>
      <c r="C53" s="8"/>
      <c r="D53" s="107"/>
      <c r="E53" s="103"/>
      <c r="F53" s="103"/>
      <c r="G53" s="104"/>
      <c r="H53" s="40"/>
      <c r="I53" s="49"/>
      <c r="J53" s="49"/>
      <c r="K53" s="49"/>
      <c r="L53" s="49"/>
      <c r="M53" s="10"/>
    </row>
    <row r="54" spans="1:16" ht="16.5" customHeight="1" x14ac:dyDescent="0.2">
      <c r="A54" s="8"/>
      <c r="B54" s="8"/>
      <c r="C54" s="8"/>
      <c r="D54" s="107"/>
      <c r="E54" s="103"/>
      <c r="F54" s="103"/>
      <c r="G54" s="104"/>
      <c r="H54" s="40"/>
      <c r="I54" s="49"/>
      <c r="J54" s="49"/>
      <c r="K54" s="49"/>
      <c r="L54" s="49"/>
    </row>
    <row r="55" spans="1:16" x14ac:dyDescent="0.2">
      <c r="A55" s="8"/>
      <c r="B55" s="8"/>
      <c r="C55" s="8"/>
      <c r="D55" s="107"/>
      <c r="E55" s="103"/>
      <c r="F55" s="103"/>
      <c r="G55" s="104"/>
      <c r="H55" s="40"/>
      <c r="I55" s="54"/>
      <c r="J55" s="54"/>
      <c r="K55" s="54"/>
      <c r="L55" s="54"/>
    </row>
    <row r="56" spans="1:16" x14ac:dyDescent="0.2">
      <c r="A56" s="8"/>
      <c r="B56" s="8"/>
      <c r="C56" s="8"/>
      <c r="D56" s="107"/>
      <c r="E56" s="103"/>
      <c r="F56" s="103"/>
      <c r="G56" s="104"/>
      <c r="H56" s="40"/>
      <c r="I56" s="26"/>
      <c r="J56" s="26"/>
      <c r="K56" s="26"/>
      <c r="L56" s="26"/>
    </row>
    <row r="57" spans="1:16" x14ac:dyDescent="0.2">
      <c r="A57" s="8"/>
      <c r="B57" s="8"/>
      <c r="C57" s="8"/>
      <c r="D57" s="107"/>
      <c r="E57" s="103"/>
      <c r="F57" s="103"/>
      <c r="G57" s="104"/>
      <c r="H57" s="40"/>
      <c r="I57" s="26"/>
      <c r="J57" s="26"/>
      <c r="K57" s="26"/>
      <c r="L57" s="26"/>
    </row>
    <row r="58" spans="1:16" x14ac:dyDescent="0.2">
      <c r="A58" s="8"/>
      <c r="B58" s="8"/>
      <c r="C58" s="8"/>
      <c r="D58" s="107"/>
      <c r="E58" s="103"/>
      <c r="F58" s="103"/>
      <c r="G58" s="104"/>
      <c r="H58" s="40"/>
      <c r="I58" s="26"/>
      <c r="J58" s="26"/>
      <c r="K58" s="26"/>
      <c r="L58" s="26"/>
    </row>
    <row r="59" spans="1:16" s="3" customFormat="1" x14ac:dyDescent="0.2">
      <c r="A59" s="8"/>
      <c r="B59" s="8"/>
      <c r="C59" s="8"/>
      <c r="D59" s="107"/>
      <c r="E59" s="103"/>
      <c r="F59" s="103"/>
      <c r="G59" s="104"/>
      <c r="H59" s="40"/>
      <c r="I59" s="26"/>
      <c r="J59" s="26"/>
      <c r="K59" s="26"/>
      <c r="L59" s="26"/>
      <c r="P59" s="4"/>
    </row>
    <row r="60" spans="1:16" s="3" customFormat="1" x14ac:dyDescent="0.2">
      <c r="A60" s="8"/>
      <c r="B60" s="8"/>
      <c r="C60" s="8"/>
      <c r="D60" s="107"/>
      <c r="E60" s="103"/>
      <c r="F60" s="103"/>
      <c r="G60" s="104"/>
      <c r="H60" s="40"/>
      <c r="I60" s="26"/>
      <c r="J60" s="26"/>
      <c r="K60" s="26"/>
      <c r="L60" s="26"/>
      <c r="P60" s="4"/>
    </row>
    <row r="61" spans="1:16" s="3" customFormat="1" x14ac:dyDescent="0.2">
      <c r="A61" s="8"/>
      <c r="B61" s="8"/>
      <c r="C61" s="8"/>
      <c r="D61" s="107"/>
      <c r="E61" s="103"/>
      <c r="F61" s="103"/>
      <c r="G61" s="104"/>
      <c r="H61" s="40"/>
      <c r="I61" s="26"/>
      <c r="J61" s="26"/>
      <c r="K61" s="26"/>
      <c r="L61" s="26"/>
      <c r="P61" s="4"/>
    </row>
    <row r="62" spans="1:16" s="3" customFormat="1" x14ac:dyDescent="0.2">
      <c r="A62" s="8"/>
      <c r="B62" s="8"/>
      <c r="C62" s="8"/>
      <c r="D62" s="107"/>
      <c r="E62" s="103"/>
      <c r="F62" s="103"/>
      <c r="G62" s="104"/>
      <c r="H62" s="40"/>
      <c r="I62" s="26"/>
      <c r="J62" s="26"/>
      <c r="K62" s="26"/>
      <c r="L62" s="26"/>
      <c r="P62" s="4"/>
    </row>
    <row r="63" spans="1:16" s="3" customFormat="1" x14ac:dyDescent="0.2">
      <c r="A63" s="8"/>
      <c r="B63" s="8"/>
      <c r="C63" s="8"/>
      <c r="D63" s="107"/>
      <c r="E63" s="103"/>
      <c r="F63" s="103"/>
      <c r="G63" s="104"/>
      <c r="H63" s="40"/>
      <c r="I63" s="26"/>
      <c r="J63" s="26"/>
      <c r="K63" s="26"/>
      <c r="L63" s="26"/>
      <c r="P63" s="4"/>
    </row>
    <row r="64" spans="1:16" s="3" customFormat="1" x14ac:dyDescent="0.2">
      <c r="A64" s="223" t="s">
        <v>38</v>
      </c>
      <c r="B64" s="223"/>
      <c r="C64" s="223"/>
      <c r="D64" s="223"/>
      <c r="E64" s="223"/>
      <c r="F64" s="223"/>
      <c r="G64" s="223"/>
      <c r="H64" s="223"/>
      <c r="I64" s="223"/>
      <c r="J64" s="49"/>
      <c r="K64" s="49"/>
      <c r="L64" s="49"/>
      <c r="P64" s="4"/>
    </row>
    <row r="65" spans="1:30" s="3" customFormat="1" ht="14.25" customHeight="1" x14ac:dyDescent="0.2">
      <c r="I65" s="3">
        <v>2</v>
      </c>
      <c r="P65" s="4"/>
    </row>
    <row r="66" spans="1:30" s="3" customFormat="1" x14ac:dyDescent="0.2">
      <c r="A66" s="222" t="s">
        <v>20</v>
      </c>
      <c r="B66" s="222"/>
      <c r="C66" s="222"/>
      <c r="D66" s="222"/>
      <c r="E66" s="222"/>
      <c r="F66" s="222"/>
      <c r="G66" s="222"/>
      <c r="H66" s="222"/>
      <c r="I66" s="222"/>
      <c r="J66" s="29"/>
      <c r="K66" s="29"/>
      <c r="L66" s="29"/>
      <c r="P66" s="4"/>
    </row>
    <row r="67" spans="1:30" s="3" customForma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P67" s="4"/>
    </row>
    <row r="68" spans="1:30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30" s="2" customFormat="1" ht="25.5" x14ac:dyDescent="0.35">
      <c r="A69" s="225" t="s">
        <v>39</v>
      </c>
      <c r="B69" s="225"/>
      <c r="C69" s="225"/>
      <c r="D69" s="225"/>
      <c r="E69" s="225"/>
      <c r="F69" s="225"/>
      <c r="G69" s="225"/>
      <c r="H69" s="225"/>
      <c r="I69" s="225"/>
      <c r="J69" s="30"/>
      <c r="K69" s="30"/>
      <c r="L69" s="30"/>
      <c r="M69" s="5"/>
      <c r="N69" s="5"/>
      <c r="O69" s="5"/>
      <c r="P69" s="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74" customFormat="1" ht="25.5" x14ac:dyDescent="0.35">
      <c r="A70" s="62"/>
      <c r="B70" s="62"/>
      <c r="C70" s="62"/>
      <c r="D70" s="29" t="s">
        <v>22</v>
      </c>
      <c r="E70" s="29" t="s">
        <v>25</v>
      </c>
      <c r="F70" s="99" t="s">
        <v>24</v>
      </c>
      <c r="G70" s="98"/>
      <c r="H70" s="62"/>
      <c r="I70" s="62"/>
      <c r="J70" s="100"/>
      <c r="K70" s="100"/>
      <c r="L70" s="100"/>
      <c r="M70" s="15"/>
      <c r="N70" s="15"/>
      <c r="O70" s="15"/>
      <c r="P70" s="27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s="75" customFormat="1" ht="15" x14ac:dyDescent="0.25">
      <c r="A71" s="8"/>
      <c r="B71" s="8"/>
      <c r="C71" s="8"/>
      <c r="D71" s="109"/>
      <c r="E71" s="110"/>
      <c r="F71" s="108"/>
      <c r="G71" s="104"/>
      <c r="H71" s="40"/>
      <c r="I71" s="40"/>
      <c r="J71" s="40"/>
      <c r="K71" s="40"/>
      <c r="L71" s="40"/>
      <c r="M71" s="7"/>
      <c r="N71" s="7"/>
      <c r="O71" s="7"/>
      <c r="P71" s="2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75" customFormat="1" x14ac:dyDescent="0.2">
      <c r="A72" s="8"/>
      <c r="B72" s="8"/>
      <c r="C72" s="8"/>
      <c r="D72" s="8"/>
      <c r="E72" s="104"/>
      <c r="F72" s="104"/>
      <c r="G72" s="104"/>
      <c r="H72" s="40"/>
      <c r="I72" s="7"/>
      <c r="J72" s="7"/>
      <c r="K72" s="7"/>
      <c r="L72" s="7"/>
      <c r="M72" s="7"/>
      <c r="N72" s="7"/>
      <c r="O72" s="7"/>
      <c r="P72" s="2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75" customFormat="1" x14ac:dyDescent="0.2">
      <c r="A73" s="8"/>
      <c r="B73" s="8"/>
      <c r="C73" s="8"/>
      <c r="D73" s="8"/>
      <c r="E73" s="104"/>
      <c r="F73" s="104"/>
      <c r="G73" s="104"/>
      <c r="H73" s="40"/>
      <c r="I73" s="63"/>
      <c r="J73" s="63"/>
      <c r="K73" s="63"/>
      <c r="L73" s="63"/>
      <c r="M73" s="7"/>
      <c r="N73" s="7"/>
      <c r="O73" s="7"/>
      <c r="P73" s="2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75" customFormat="1" x14ac:dyDescent="0.2">
      <c r="A74" s="8"/>
      <c r="B74" s="8"/>
      <c r="C74" s="8"/>
      <c r="D74" s="8"/>
      <c r="E74" s="104"/>
      <c r="F74" s="104"/>
      <c r="G74" s="104"/>
      <c r="H74" s="40"/>
      <c r="I74" s="63"/>
      <c r="J74" s="63"/>
      <c r="K74" s="63"/>
      <c r="L74" s="63"/>
      <c r="M74" s="7"/>
      <c r="N74" s="7"/>
      <c r="O74" s="7"/>
      <c r="P74" s="2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s="75" customFormat="1" ht="12.75" customHeight="1" x14ac:dyDescent="0.2">
      <c r="A75" s="8"/>
      <c r="B75" s="8"/>
      <c r="C75" s="8"/>
      <c r="D75" s="8"/>
      <c r="E75" s="104"/>
      <c r="F75" s="104"/>
      <c r="G75" s="104"/>
      <c r="H75" s="40"/>
      <c r="I75" s="7"/>
      <c r="J75" s="7"/>
      <c r="K75" s="7"/>
      <c r="L75" s="7"/>
      <c r="M75" s="7"/>
      <c r="N75" s="7"/>
      <c r="O75" s="7"/>
      <c r="P75" s="2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s="75" customFormat="1" ht="15" customHeight="1" x14ac:dyDescent="0.2">
      <c r="A76" s="8"/>
      <c r="B76" s="8"/>
      <c r="C76" s="8"/>
      <c r="D76" s="8"/>
      <c r="E76" s="104"/>
      <c r="F76" s="104"/>
      <c r="G76" s="104"/>
      <c r="H76" s="40"/>
      <c r="I76" s="51"/>
      <c r="J76" s="51"/>
      <c r="K76" s="51"/>
      <c r="L76" s="51"/>
      <c r="M76" s="7"/>
      <c r="N76" s="7"/>
      <c r="O76" s="7"/>
      <c r="P76" s="2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75" customFormat="1" x14ac:dyDescent="0.2">
      <c r="A77" s="8"/>
      <c r="B77" s="8"/>
      <c r="C77" s="8"/>
      <c r="D77" s="8"/>
      <c r="E77" s="104"/>
      <c r="F77" s="104"/>
      <c r="G77" s="104"/>
      <c r="H77" s="40"/>
      <c r="I77" s="49"/>
      <c r="J77" s="49"/>
      <c r="K77" s="49"/>
      <c r="L77" s="49"/>
      <c r="M77" s="7"/>
      <c r="N77" s="7"/>
      <c r="O77" s="7"/>
      <c r="P77" s="2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s="75" customFormat="1" x14ac:dyDescent="0.2">
      <c r="A78" s="8"/>
      <c r="B78" s="8"/>
      <c r="C78" s="8"/>
      <c r="D78" s="8"/>
      <c r="E78" s="104"/>
      <c r="F78" s="104"/>
      <c r="G78" s="104"/>
      <c r="H78" s="40"/>
      <c r="I78" s="26"/>
      <c r="J78" s="26"/>
      <c r="K78" s="26"/>
      <c r="L78" s="26"/>
      <c r="M78" s="7"/>
      <c r="N78" s="7"/>
      <c r="O78" s="7"/>
      <c r="P78" s="2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75" customFormat="1" x14ac:dyDescent="0.2">
      <c r="A79" s="8"/>
      <c r="B79" s="8"/>
      <c r="C79" s="8"/>
      <c r="D79" s="8"/>
      <c r="E79" s="104"/>
      <c r="F79" s="104"/>
      <c r="G79" s="104"/>
      <c r="H79" s="40"/>
      <c r="I79" s="26"/>
      <c r="J79" s="26"/>
      <c r="K79" s="26"/>
      <c r="L79" s="26"/>
      <c r="M79" s="7"/>
      <c r="N79" s="7"/>
      <c r="O79" s="7"/>
      <c r="P79" s="2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s="75" customFormat="1" x14ac:dyDescent="0.2">
      <c r="A80" s="8"/>
      <c r="B80" s="8"/>
      <c r="C80" s="8"/>
      <c r="D80" s="8"/>
      <c r="E80" s="104"/>
      <c r="F80" s="104"/>
      <c r="G80" s="104"/>
      <c r="H80" s="40"/>
      <c r="I80" s="49"/>
      <c r="J80" s="49"/>
      <c r="K80" s="49"/>
      <c r="L80" s="49"/>
      <c r="M80" s="7"/>
      <c r="N80" s="7"/>
      <c r="O80" s="7"/>
      <c r="P80" s="2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s="75" customFormat="1" x14ac:dyDescent="0.2">
      <c r="A81" s="8"/>
      <c r="B81" s="8"/>
      <c r="C81" s="8"/>
      <c r="D81" s="8"/>
      <c r="E81" s="104"/>
      <c r="F81" s="104"/>
      <c r="G81" s="104"/>
      <c r="H81" s="40"/>
      <c r="I81" s="26"/>
      <c r="J81" s="26"/>
      <c r="K81" s="26"/>
      <c r="L81" s="26"/>
      <c r="M81" s="7"/>
      <c r="N81" s="7"/>
      <c r="O81" s="7"/>
      <c r="P81" s="2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s="75" customFormat="1" x14ac:dyDescent="0.2">
      <c r="A82" s="8"/>
      <c r="B82" s="8"/>
      <c r="C82" s="8"/>
      <c r="D82" s="8"/>
      <c r="E82" s="104"/>
      <c r="F82" s="104"/>
      <c r="G82" s="104"/>
      <c r="H82" s="40"/>
      <c r="I82" s="49"/>
      <c r="J82" s="49"/>
      <c r="K82" s="49"/>
      <c r="L82" s="49"/>
      <c r="M82" s="7"/>
      <c r="N82" s="7"/>
      <c r="O82" s="7"/>
      <c r="P82" s="2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s="75" customFormat="1" ht="14.25" customHeight="1" x14ac:dyDescent="0.2">
      <c r="A83" s="8"/>
      <c r="B83" s="8"/>
      <c r="C83" s="8"/>
      <c r="D83" s="8"/>
      <c r="E83" s="104"/>
      <c r="F83" s="104"/>
      <c r="G83" s="104"/>
      <c r="H83" s="40"/>
      <c r="I83" s="51"/>
      <c r="J83" s="51"/>
      <c r="K83" s="51"/>
      <c r="L83" s="51"/>
      <c r="M83" s="7"/>
      <c r="N83" s="7"/>
      <c r="O83" s="7"/>
      <c r="P83" s="2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s="75" customFormat="1" x14ac:dyDescent="0.2">
      <c r="A84" s="8"/>
      <c r="B84" s="8"/>
      <c r="C84" s="8"/>
      <c r="D84" s="8"/>
      <c r="E84" s="104"/>
      <c r="F84" s="104"/>
      <c r="G84" s="104"/>
      <c r="H84" s="40"/>
      <c r="I84" s="26"/>
      <c r="J84" s="26"/>
      <c r="K84" s="26"/>
      <c r="L84" s="26"/>
      <c r="M84" s="76"/>
      <c r="N84" s="76"/>
      <c r="O84" s="76"/>
      <c r="P84" s="26"/>
      <c r="Q84" s="76"/>
      <c r="R84" s="7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s="75" customFormat="1" x14ac:dyDescent="0.2">
      <c r="A85" s="8"/>
      <c r="B85" s="8"/>
      <c r="C85" s="8"/>
      <c r="D85" s="8"/>
      <c r="E85" s="104"/>
      <c r="F85" s="104"/>
      <c r="G85" s="104"/>
      <c r="H85" s="40"/>
      <c r="I85" s="26"/>
      <c r="J85" s="26"/>
      <c r="K85" s="26"/>
      <c r="L85" s="26"/>
      <c r="M85" s="76"/>
      <c r="N85" s="76"/>
      <c r="O85" s="76"/>
      <c r="P85" s="26"/>
      <c r="Q85" s="76"/>
      <c r="R85" s="76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s="75" customFormat="1" x14ac:dyDescent="0.2">
      <c r="A86" s="8"/>
      <c r="B86" s="8"/>
      <c r="C86" s="8"/>
      <c r="D86" s="8"/>
      <c r="E86" s="104"/>
      <c r="F86" s="104"/>
      <c r="G86" s="104"/>
      <c r="H86" s="40"/>
      <c r="I86" s="26"/>
      <c r="J86" s="26"/>
      <c r="K86" s="26"/>
      <c r="L86" s="26"/>
      <c r="M86" s="76"/>
      <c r="N86" s="76"/>
      <c r="O86" s="76"/>
      <c r="P86" s="26"/>
      <c r="Q86" s="76"/>
      <c r="R86" s="76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s="75" customFormat="1" x14ac:dyDescent="0.2">
      <c r="A87" s="8"/>
      <c r="B87" s="8"/>
      <c r="C87" s="8"/>
      <c r="D87" s="8"/>
      <c r="E87" s="104"/>
      <c r="F87" s="104"/>
      <c r="G87" s="104"/>
      <c r="H87" s="40"/>
      <c r="I87" s="26"/>
      <c r="J87" s="26"/>
      <c r="K87" s="26"/>
      <c r="L87" s="26"/>
      <c r="M87" s="76"/>
      <c r="N87" s="76"/>
      <c r="O87" s="76"/>
      <c r="P87" s="26"/>
      <c r="Q87" s="76"/>
      <c r="R87" s="76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s="75" customFormat="1" ht="9" customHeight="1" x14ac:dyDescent="0.2">
      <c r="A88" s="8"/>
      <c r="B88" s="8"/>
      <c r="C88" s="8"/>
      <c r="D88" s="8"/>
      <c r="E88" s="104"/>
      <c r="F88" s="104"/>
      <c r="G88" s="104"/>
      <c r="H88" s="40"/>
      <c r="I88" s="26"/>
      <c r="J88" s="26"/>
      <c r="K88" s="26"/>
      <c r="L88" s="26"/>
      <c r="M88" s="76"/>
      <c r="N88" s="76"/>
      <c r="O88" s="76"/>
      <c r="P88" s="26"/>
      <c r="Q88" s="76"/>
      <c r="R88" s="76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s="75" customFormat="1" x14ac:dyDescent="0.2">
      <c r="A89" s="8"/>
      <c r="B89" s="8"/>
      <c r="C89" s="8"/>
      <c r="D89" s="8"/>
      <c r="E89" s="104"/>
      <c r="F89" s="104"/>
      <c r="G89" s="104"/>
      <c r="H89" s="40"/>
      <c r="I89" s="26"/>
      <c r="J89" s="26"/>
      <c r="K89" s="26"/>
      <c r="L89" s="26"/>
      <c r="M89" s="76"/>
      <c r="N89" s="7"/>
      <c r="O89" s="76"/>
      <c r="P89" s="26"/>
      <c r="Q89" s="76"/>
      <c r="R89" s="7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s="75" customFormat="1" x14ac:dyDescent="0.2">
      <c r="A90" s="8"/>
      <c r="B90" s="8"/>
      <c r="C90" s="8"/>
      <c r="D90" s="8"/>
      <c r="E90" s="104"/>
      <c r="F90" s="104"/>
      <c r="G90" s="104"/>
      <c r="H90" s="40"/>
      <c r="I90" s="26"/>
      <c r="J90" s="26"/>
      <c r="K90" s="26"/>
      <c r="L90" s="26"/>
      <c r="M90" s="76"/>
      <c r="N90" s="76"/>
      <c r="O90" s="76"/>
      <c r="P90" s="26"/>
      <c r="Q90" s="76"/>
      <c r="R90" s="7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75" customFormat="1" x14ac:dyDescent="0.2">
      <c r="A91" s="8"/>
      <c r="B91" s="8"/>
      <c r="C91" s="8"/>
      <c r="D91" s="8"/>
      <c r="E91" s="104"/>
      <c r="F91" s="104"/>
      <c r="G91" s="104"/>
      <c r="H91" s="40"/>
      <c r="I91" s="26"/>
      <c r="J91" s="26"/>
      <c r="K91" s="26"/>
      <c r="L91" s="26"/>
      <c r="M91" s="76"/>
      <c r="N91" s="76"/>
      <c r="O91" s="76"/>
      <c r="P91" s="26"/>
      <c r="Q91" s="76"/>
      <c r="R91" s="7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s="75" customFormat="1" ht="15" customHeight="1" x14ac:dyDescent="0.2">
      <c r="A92" s="8"/>
      <c r="B92" s="8"/>
      <c r="C92" s="8"/>
      <c r="D92" s="8"/>
      <c r="E92" s="104"/>
      <c r="F92" s="104"/>
      <c r="G92" s="104"/>
      <c r="H92" s="40"/>
      <c r="I92" s="26"/>
      <c r="J92" s="26"/>
      <c r="K92" s="26"/>
      <c r="L92" s="26"/>
      <c r="M92" s="76"/>
      <c r="N92" s="76"/>
      <c r="O92" s="76"/>
      <c r="P92" s="26"/>
      <c r="Q92" s="76"/>
      <c r="R92" s="7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s="75" customFormat="1" x14ac:dyDescent="0.2">
      <c r="A93" s="8"/>
      <c r="B93" s="8"/>
      <c r="C93" s="8"/>
      <c r="D93" s="8"/>
      <c r="E93" s="104"/>
      <c r="F93" s="104"/>
      <c r="G93" s="104"/>
      <c r="H93" s="40"/>
      <c r="I93" s="26"/>
      <c r="J93" s="26"/>
      <c r="K93" s="26"/>
      <c r="L93" s="26"/>
      <c r="M93" s="76"/>
      <c r="N93" s="76"/>
      <c r="O93" s="76"/>
      <c r="P93" s="26"/>
      <c r="Q93" s="76"/>
      <c r="R93" s="7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s="75" customFormat="1" x14ac:dyDescent="0.2">
      <c r="A94" s="8"/>
      <c r="B94" s="8"/>
      <c r="C94" s="8"/>
      <c r="D94" s="8"/>
      <c r="E94" s="104"/>
      <c r="F94" s="104"/>
      <c r="G94" s="104"/>
      <c r="H94" s="40"/>
      <c r="I94" s="26"/>
      <c r="J94" s="26"/>
      <c r="K94" s="26"/>
      <c r="L94" s="26"/>
      <c r="M94" s="76"/>
      <c r="N94" s="76"/>
      <c r="O94" s="76"/>
      <c r="P94" s="26"/>
      <c r="Q94" s="76"/>
      <c r="R94" s="7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s="75" customFormat="1" x14ac:dyDescent="0.2">
      <c r="A95" s="8"/>
      <c r="B95" s="8"/>
      <c r="C95" s="8"/>
      <c r="D95" s="8"/>
      <c r="E95" s="104"/>
      <c r="F95" s="104"/>
      <c r="G95" s="104"/>
      <c r="H95" s="40"/>
      <c r="I95" s="26"/>
      <c r="J95" s="26"/>
      <c r="K95" s="26"/>
      <c r="L95" s="26"/>
      <c r="M95" s="76"/>
      <c r="N95" s="76"/>
      <c r="O95" s="76"/>
      <c r="P95" s="76"/>
      <c r="Q95" s="76"/>
      <c r="R95" s="76"/>
      <c r="S95" s="76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s="75" customFormat="1" x14ac:dyDescent="0.2">
      <c r="A96" s="8"/>
      <c r="B96" s="8"/>
      <c r="C96" s="8"/>
      <c r="D96" s="8"/>
      <c r="E96" s="104"/>
      <c r="F96" s="104"/>
      <c r="G96" s="104"/>
      <c r="H96" s="40"/>
      <c r="I96" s="49"/>
      <c r="J96" s="49"/>
      <c r="K96" s="49"/>
      <c r="L96" s="49"/>
      <c r="M96" s="76"/>
      <c r="N96" s="76"/>
      <c r="O96" s="76"/>
      <c r="P96" s="26"/>
      <c r="Q96" s="76"/>
      <c r="R96" s="7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s="75" customFormat="1" x14ac:dyDescent="0.2">
      <c r="A97" s="8"/>
      <c r="B97" s="8"/>
      <c r="C97" s="8"/>
      <c r="D97" s="8"/>
      <c r="E97" s="104"/>
      <c r="F97" s="104"/>
      <c r="G97" s="104"/>
      <c r="H97" s="40"/>
      <c r="I97" s="49"/>
      <c r="J97" s="49"/>
      <c r="K97" s="49"/>
      <c r="L97" s="49"/>
      <c r="M97" s="7"/>
      <c r="N97" s="7"/>
      <c r="O97" s="7"/>
      <c r="P97" s="2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s="75" customFormat="1" x14ac:dyDescent="0.2">
      <c r="A98" s="8"/>
      <c r="B98" s="8"/>
      <c r="C98" s="8"/>
      <c r="D98" s="8"/>
      <c r="E98" s="104"/>
      <c r="F98" s="104"/>
      <c r="G98" s="104"/>
      <c r="H98" s="40"/>
      <c r="I98" s="7"/>
      <c r="J98" s="7"/>
      <c r="K98" s="7"/>
      <c r="L98" s="7"/>
      <c r="M98" s="7"/>
      <c r="N98" s="7"/>
      <c r="O98" s="7"/>
      <c r="P98" s="2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s="75" customFormat="1" x14ac:dyDescent="0.2">
      <c r="A99" s="8"/>
      <c r="B99" s="8"/>
      <c r="C99" s="8"/>
      <c r="D99" s="8"/>
      <c r="E99" s="104"/>
      <c r="F99" s="104"/>
      <c r="G99" s="104"/>
      <c r="H99" s="40"/>
      <c r="I99" s="7"/>
      <c r="J99" s="7"/>
      <c r="K99" s="7"/>
      <c r="L99" s="7"/>
      <c r="M99" s="7"/>
      <c r="N99" s="7"/>
      <c r="O99" s="7"/>
      <c r="P99" s="2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s="75" customFormat="1" x14ac:dyDescent="0.2">
      <c r="A100" s="8"/>
      <c r="B100" s="8"/>
      <c r="C100" s="8"/>
      <c r="D100" s="8"/>
      <c r="E100" s="104"/>
      <c r="F100" s="104"/>
      <c r="G100" s="104"/>
      <c r="H100" s="40"/>
      <c r="I100" s="49"/>
      <c r="J100" s="49"/>
      <c r="K100" s="49"/>
      <c r="L100" s="49"/>
      <c r="M100" s="7"/>
      <c r="N100" s="7"/>
      <c r="O100" s="7"/>
      <c r="P100" s="2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s="75" customFormat="1" x14ac:dyDescent="0.2">
      <c r="A101" s="8"/>
      <c r="B101" s="8"/>
      <c r="C101" s="8"/>
      <c r="D101" s="8"/>
      <c r="E101" s="104"/>
      <c r="F101" s="104"/>
      <c r="G101" s="104"/>
      <c r="H101" s="40"/>
      <c r="I101" s="26"/>
      <c r="J101" s="26"/>
      <c r="K101" s="26"/>
      <c r="L101" s="26"/>
      <c r="M101" s="7"/>
      <c r="N101" s="7"/>
      <c r="O101" s="7"/>
      <c r="P101" s="2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s="75" customFormat="1" x14ac:dyDescent="0.2">
      <c r="A102" s="8"/>
      <c r="B102" s="8"/>
      <c r="C102" s="8"/>
      <c r="D102" s="8"/>
      <c r="E102" s="104"/>
      <c r="F102" s="104"/>
      <c r="G102" s="104"/>
      <c r="H102" s="40"/>
      <c r="I102" s="26"/>
      <c r="J102" s="26"/>
      <c r="K102" s="26"/>
      <c r="L102" s="26"/>
      <c r="M102" s="7"/>
      <c r="N102" s="7"/>
      <c r="O102" s="7"/>
      <c r="P102" s="2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s="75" customFormat="1" x14ac:dyDescent="0.2">
      <c r="A103" s="8"/>
      <c r="B103" s="8"/>
      <c r="C103" s="8"/>
      <c r="D103" s="8"/>
      <c r="E103" s="104"/>
      <c r="F103" s="104"/>
      <c r="G103" s="104"/>
      <c r="H103" s="40"/>
      <c r="I103" s="26"/>
      <c r="J103" s="26"/>
      <c r="K103" s="26"/>
      <c r="L103" s="26"/>
      <c r="M103" s="7"/>
      <c r="N103" s="7"/>
      <c r="O103" s="7"/>
      <c r="P103" s="2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s="75" customFormat="1" ht="13.5" customHeight="1" x14ac:dyDescent="0.2">
      <c r="A104" s="8"/>
      <c r="B104" s="8"/>
      <c r="C104" s="8"/>
      <c r="D104" s="8"/>
      <c r="E104" s="104"/>
      <c r="F104" s="104"/>
      <c r="G104" s="104"/>
      <c r="H104" s="40"/>
      <c r="I104" s="26"/>
      <c r="J104" s="26"/>
      <c r="K104" s="26"/>
      <c r="L104" s="26"/>
      <c r="M104" s="7"/>
      <c r="N104" s="7"/>
      <c r="O104" s="7"/>
      <c r="P104" s="2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75" customFormat="1" x14ac:dyDescent="0.2">
      <c r="A105" s="8"/>
      <c r="B105" s="8"/>
      <c r="C105" s="8"/>
      <c r="D105" s="8"/>
      <c r="E105" s="104"/>
      <c r="F105" s="104"/>
      <c r="G105" s="104"/>
      <c r="H105" s="40"/>
      <c r="I105" s="26"/>
      <c r="J105" s="26"/>
      <c r="K105" s="26"/>
      <c r="L105" s="26"/>
      <c r="M105" s="7"/>
      <c r="N105" s="7"/>
      <c r="O105" s="7"/>
      <c r="P105" s="2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75" customFormat="1" x14ac:dyDescent="0.2">
      <c r="A106" s="8"/>
      <c r="B106" s="8"/>
      <c r="C106" s="8"/>
      <c r="D106" s="8"/>
      <c r="E106" s="104"/>
      <c r="F106" s="104"/>
      <c r="G106" s="104"/>
      <c r="H106" s="40"/>
      <c r="I106" s="26"/>
      <c r="J106" s="26"/>
      <c r="K106" s="26"/>
      <c r="L106" s="26"/>
      <c r="M106" s="7"/>
      <c r="N106" s="7"/>
      <c r="O106" s="7"/>
      <c r="P106" s="26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75" customFormat="1" x14ac:dyDescent="0.2">
      <c r="A107" s="8"/>
      <c r="B107" s="8"/>
      <c r="C107" s="8"/>
      <c r="D107" s="8"/>
      <c r="E107" s="104"/>
      <c r="F107" s="104"/>
      <c r="G107" s="104"/>
      <c r="H107" s="40"/>
      <c r="I107" s="49"/>
      <c r="J107" s="49"/>
      <c r="K107" s="49"/>
      <c r="L107" s="49"/>
      <c r="M107" s="7"/>
      <c r="N107" s="7"/>
      <c r="O107" s="7"/>
      <c r="P107" s="2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75" customFormat="1" x14ac:dyDescent="0.2">
      <c r="A108" s="8"/>
      <c r="B108" s="8"/>
      <c r="C108" s="8"/>
      <c r="D108" s="8"/>
      <c r="E108" s="104"/>
      <c r="F108" s="104"/>
      <c r="G108" s="104"/>
      <c r="H108" s="40"/>
      <c r="I108" s="49"/>
      <c r="J108" s="49"/>
      <c r="K108" s="49"/>
      <c r="L108" s="49"/>
      <c r="M108" s="7"/>
      <c r="N108" s="7"/>
      <c r="O108" s="7"/>
      <c r="P108" s="2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75" customFormat="1" x14ac:dyDescent="0.2">
      <c r="A109" s="8"/>
      <c r="B109" s="8"/>
      <c r="C109" s="8"/>
      <c r="D109" s="8"/>
      <c r="E109" s="104"/>
      <c r="F109" s="104"/>
      <c r="G109" s="104"/>
      <c r="H109" s="40"/>
      <c r="I109" s="49"/>
      <c r="J109" s="49"/>
      <c r="K109" s="49"/>
      <c r="L109" s="49"/>
      <c r="M109" s="7"/>
      <c r="N109" s="7"/>
      <c r="O109" s="7"/>
      <c r="P109" s="2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77" customFormat="1" x14ac:dyDescent="0.2">
      <c r="A110" s="8"/>
      <c r="B110" s="8"/>
      <c r="C110" s="8"/>
      <c r="D110" s="8"/>
      <c r="E110" s="104"/>
      <c r="F110" s="104"/>
      <c r="G110" s="104"/>
      <c r="H110" s="40"/>
      <c r="I110" s="78"/>
      <c r="J110" s="78"/>
      <c r="K110" s="78"/>
      <c r="L110" s="78"/>
      <c r="P110" s="78"/>
    </row>
    <row r="111" spans="1:30" s="77" customFormat="1" x14ac:dyDescent="0.2">
      <c r="A111" s="8"/>
      <c r="B111" s="8"/>
      <c r="C111" s="8"/>
      <c r="D111" s="8"/>
      <c r="E111" s="104"/>
      <c r="F111" s="104"/>
      <c r="G111" s="104"/>
      <c r="H111" s="40"/>
      <c r="I111" s="78"/>
      <c r="J111" s="78"/>
      <c r="K111" s="78"/>
      <c r="L111" s="78"/>
      <c r="P111" s="78"/>
    </row>
    <row r="112" spans="1:30" s="77" customFormat="1" x14ac:dyDescent="0.2">
      <c r="A112" s="8"/>
      <c r="B112" s="8"/>
      <c r="C112" s="8"/>
      <c r="D112" s="8"/>
      <c r="E112" s="104"/>
      <c r="F112" s="104"/>
      <c r="G112" s="104"/>
      <c r="H112" s="40"/>
      <c r="I112" s="78"/>
      <c r="J112" s="78"/>
      <c r="K112" s="78"/>
      <c r="L112" s="78"/>
      <c r="P112" s="78"/>
    </row>
    <row r="113" spans="1:30" s="77" customFormat="1" x14ac:dyDescent="0.2">
      <c r="A113" s="8"/>
      <c r="B113" s="8"/>
      <c r="C113" s="8"/>
      <c r="D113" s="8"/>
      <c r="E113" s="104"/>
      <c r="F113" s="104"/>
      <c r="G113" s="104"/>
      <c r="H113" s="40"/>
      <c r="I113" s="78"/>
      <c r="J113" s="78"/>
      <c r="K113" s="78"/>
      <c r="L113" s="78"/>
      <c r="P113" s="78"/>
    </row>
    <row r="114" spans="1:30" s="77" customFormat="1" ht="15.75" customHeight="1" x14ac:dyDescent="0.2">
      <c r="A114" s="8"/>
      <c r="B114" s="8"/>
      <c r="C114" s="8"/>
      <c r="D114" s="8"/>
      <c r="E114" s="104"/>
      <c r="F114" s="104"/>
      <c r="G114" s="104"/>
      <c r="H114" s="40"/>
      <c r="I114" s="78"/>
      <c r="J114" s="78"/>
      <c r="K114" s="78"/>
      <c r="L114" s="78"/>
      <c r="P114" s="78"/>
    </row>
    <row r="115" spans="1:30" s="77" customFormat="1" x14ac:dyDescent="0.2">
      <c r="A115" s="8"/>
      <c r="B115" s="8"/>
      <c r="C115" s="8"/>
      <c r="D115" s="8"/>
      <c r="E115" s="104"/>
      <c r="F115" s="104"/>
      <c r="G115" s="104"/>
      <c r="H115" s="40"/>
      <c r="I115" s="78"/>
      <c r="J115" s="78"/>
      <c r="K115" s="78"/>
      <c r="L115" s="78"/>
      <c r="P115" s="78"/>
    </row>
    <row r="116" spans="1:30" s="77" customFormat="1" x14ac:dyDescent="0.2">
      <c r="A116" s="8"/>
      <c r="B116" s="8"/>
      <c r="C116" s="8"/>
      <c r="D116" s="8"/>
      <c r="E116" s="104"/>
      <c r="F116" s="104"/>
      <c r="G116" s="104"/>
      <c r="H116" s="40"/>
      <c r="I116" s="78"/>
      <c r="J116" s="78"/>
      <c r="K116" s="78"/>
      <c r="L116" s="78"/>
      <c r="P116" s="78"/>
    </row>
    <row r="117" spans="1:30" s="75" customFormat="1" x14ac:dyDescent="0.2">
      <c r="A117" s="8"/>
      <c r="B117" s="8"/>
      <c r="C117" s="8"/>
      <c r="D117" s="8"/>
      <c r="E117" s="104"/>
      <c r="F117" s="104"/>
      <c r="G117" s="104"/>
      <c r="H117" s="40"/>
      <c r="I117" s="26"/>
      <c r="J117" s="26"/>
      <c r="K117" s="26"/>
      <c r="L117" s="26"/>
      <c r="M117" s="7"/>
      <c r="N117" s="7"/>
      <c r="O117" s="7"/>
      <c r="P117" s="2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75" customFormat="1" x14ac:dyDescent="0.2">
      <c r="A118" s="8"/>
      <c r="B118" s="8"/>
      <c r="C118" s="8"/>
      <c r="D118" s="8"/>
      <c r="E118" s="104"/>
      <c r="F118" s="104"/>
      <c r="G118" s="104"/>
      <c r="H118" s="40"/>
      <c r="I118" s="49"/>
      <c r="J118" s="49"/>
      <c r="K118" s="49"/>
      <c r="L118" s="49"/>
      <c r="M118" s="7"/>
      <c r="N118" s="7"/>
      <c r="O118" s="7"/>
      <c r="P118" s="2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5" customHeight="1" x14ac:dyDescent="0.2">
      <c r="A119" s="112"/>
      <c r="B119" s="112"/>
      <c r="C119" s="112"/>
      <c r="D119" s="112"/>
      <c r="E119" s="112"/>
      <c r="F119" s="112"/>
      <c r="G119" s="112"/>
      <c r="H119" s="112"/>
      <c r="I119" s="112"/>
      <c r="J119" s="51"/>
      <c r="K119" s="51"/>
      <c r="L119" s="51"/>
    </row>
    <row r="120" spans="1:30" ht="1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51"/>
      <c r="K120" s="51"/>
      <c r="L120" s="51"/>
    </row>
    <row r="121" spans="1:30" ht="1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51"/>
      <c r="K121" s="51"/>
      <c r="L121" s="51"/>
    </row>
    <row r="122" spans="1:30" ht="1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51"/>
      <c r="K122" s="51"/>
      <c r="L122" s="51"/>
    </row>
    <row r="123" spans="1:30" ht="15" customHeight="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51"/>
      <c r="K123" s="51"/>
      <c r="L123" s="51"/>
    </row>
    <row r="124" spans="1:30" ht="15" customHeight="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51"/>
      <c r="K124" s="51"/>
      <c r="L124" s="51"/>
    </row>
    <row r="125" spans="1:30" ht="15" customHeight="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51"/>
      <c r="K125" s="51"/>
      <c r="L125" s="51"/>
    </row>
    <row r="126" spans="1:30" ht="15" customHeight="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51"/>
      <c r="K126" s="51"/>
      <c r="L126" s="51"/>
    </row>
    <row r="127" spans="1:30" ht="1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51"/>
      <c r="K127" s="51"/>
      <c r="L127" s="51"/>
    </row>
    <row r="128" spans="1:30" ht="15" customHeight="1" x14ac:dyDescent="0.2">
      <c r="A128" s="222" t="s">
        <v>38</v>
      </c>
      <c r="B128" s="222"/>
      <c r="C128" s="222"/>
      <c r="D128" s="222"/>
      <c r="E128" s="222"/>
      <c r="F128" s="222"/>
      <c r="G128" s="222"/>
      <c r="H128" s="222"/>
      <c r="I128" s="222"/>
      <c r="J128" s="51"/>
      <c r="K128" s="51"/>
      <c r="L128" s="51"/>
    </row>
    <row r="129" spans="1:30" x14ac:dyDescent="0.2">
      <c r="F129" s="51"/>
      <c r="G129" s="51"/>
      <c r="H129" s="51"/>
      <c r="I129" s="102">
        <v>3</v>
      </c>
      <c r="J129" s="51"/>
      <c r="K129" s="51"/>
      <c r="L129" s="26"/>
    </row>
    <row r="130" spans="1:30" x14ac:dyDescent="0.2">
      <c r="A130" s="222" t="s">
        <v>20</v>
      </c>
      <c r="B130" s="222"/>
      <c r="C130" s="222"/>
      <c r="D130" s="222"/>
      <c r="E130" s="222"/>
      <c r="F130" s="222"/>
      <c r="G130" s="222"/>
      <c r="H130" s="222"/>
      <c r="I130" s="222"/>
      <c r="J130" s="52"/>
      <c r="K130" s="52"/>
      <c r="L130" s="52"/>
    </row>
    <row r="131" spans="1:30" x14ac:dyDescent="0.2">
      <c r="A131" s="29"/>
      <c r="B131" s="29"/>
      <c r="C131" s="29"/>
      <c r="D131" s="29"/>
      <c r="E131" s="29"/>
      <c r="F131" s="52"/>
      <c r="G131" s="52"/>
      <c r="H131" s="52"/>
      <c r="I131" s="52"/>
      <c r="J131" s="52"/>
      <c r="K131" s="52"/>
      <c r="L131" s="52"/>
    </row>
    <row r="132" spans="1:30" ht="15.75" customHeight="1" x14ac:dyDescent="0.2">
      <c r="A132" s="29"/>
      <c r="B132" s="29"/>
      <c r="C132" s="29"/>
      <c r="D132" s="29"/>
      <c r="E132" s="29"/>
      <c r="F132" s="52"/>
      <c r="G132" s="52"/>
      <c r="H132" s="52"/>
      <c r="I132" s="52"/>
      <c r="J132" s="52"/>
      <c r="K132" s="52"/>
      <c r="L132" s="52"/>
    </row>
    <row r="133" spans="1:30" s="2" customFormat="1" ht="25.5" x14ac:dyDescent="0.35">
      <c r="A133" s="225" t="s">
        <v>39</v>
      </c>
      <c r="B133" s="225"/>
      <c r="C133" s="225"/>
      <c r="D133" s="225"/>
      <c r="E133" s="225"/>
      <c r="F133" s="225"/>
      <c r="G133" s="225"/>
      <c r="H133" s="225"/>
      <c r="I133" s="225"/>
      <c r="J133" s="53"/>
      <c r="K133" s="53"/>
      <c r="L133" s="53"/>
      <c r="M133" s="5"/>
      <c r="N133" s="5"/>
      <c r="O133" s="5"/>
      <c r="P133" s="6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75" customFormat="1" ht="25.5" customHeight="1" x14ac:dyDescent="0.2">
      <c r="A134" s="8"/>
      <c r="B134" s="8"/>
      <c r="C134" s="8"/>
      <c r="D134" s="29" t="s">
        <v>22</v>
      </c>
      <c r="E134" s="29" t="s">
        <v>25</v>
      </c>
      <c r="F134" s="99" t="s">
        <v>24</v>
      </c>
      <c r="G134" s="104"/>
      <c r="H134" s="40"/>
      <c r="I134" s="80"/>
      <c r="J134" s="80"/>
      <c r="K134" s="80"/>
      <c r="L134" s="80"/>
      <c r="M134" s="7"/>
      <c r="N134" s="7"/>
      <c r="O134" s="7"/>
      <c r="P134" s="26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s="75" customFormat="1" x14ac:dyDescent="0.2">
      <c r="A135" s="8"/>
      <c r="B135" s="8"/>
      <c r="C135" s="8"/>
      <c r="D135" s="111"/>
      <c r="E135" s="104"/>
      <c r="F135" s="104"/>
      <c r="G135" s="104"/>
      <c r="H135" s="40"/>
      <c r="I135" s="80"/>
      <c r="J135" s="80"/>
      <c r="K135" s="80"/>
      <c r="L135" s="80"/>
      <c r="M135" s="7"/>
      <c r="N135" s="7"/>
      <c r="O135" s="7"/>
      <c r="P135" s="26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s="75" customFormat="1" x14ac:dyDescent="0.2">
      <c r="A136" s="8"/>
      <c r="B136" s="8"/>
      <c r="C136" s="8"/>
      <c r="D136" s="8"/>
      <c r="E136" s="104"/>
      <c r="F136" s="104"/>
      <c r="G136" s="104"/>
      <c r="H136" s="40"/>
      <c r="I136" s="63"/>
      <c r="J136" s="63"/>
      <c r="K136" s="63"/>
      <c r="L136" s="63"/>
      <c r="M136" s="7"/>
      <c r="N136" s="7"/>
      <c r="O136" s="7"/>
      <c r="P136" s="26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s="75" customFormat="1" x14ac:dyDescent="0.2">
      <c r="A137" s="8"/>
      <c r="B137" s="8"/>
      <c r="C137" s="8"/>
      <c r="D137" s="8"/>
      <c r="E137" s="104"/>
      <c r="F137" s="104"/>
      <c r="G137" s="104"/>
      <c r="H137" s="40"/>
      <c r="I137" s="81"/>
      <c r="J137" s="81"/>
      <c r="K137" s="81"/>
      <c r="L137" s="81"/>
      <c r="M137" s="7"/>
      <c r="N137" s="7"/>
      <c r="O137" s="7"/>
      <c r="P137" s="26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s="75" customFormat="1" ht="16.5" customHeight="1" x14ac:dyDescent="0.2">
      <c r="A138" s="8"/>
      <c r="B138" s="8"/>
      <c r="C138" s="8"/>
      <c r="D138" s="8"/>
      <c r="E138" s="104"/>
      <c r="F138" s="104"/>
      <c r="G138" s="104"/>
      <c r="H138" s="40"/>
      <c r="I138" s="80"/>
      <c r="J138" s="80"/>
      <c r="K138" s="80"/>
      <c r="L138" s="80"/>
      <c r="M138" s="7"/>
      <c r="N138" s="7"/>
      <c r="O138" s="7"/>
      <c r="P138" s="26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s="75" customFormat="1" x14ac:dyDescent="0.2">
      <c r="A139" s="8"/>
      <c r="B139" s="8"/>
      <c r="C139" s="8"/>
      <c r="D139" s="8"/>
      <c r="E139" s="104"/>
      <c r="F139" s="104"/>
      <c r="G139" s="104"/>
      <c r="H139" s="40"/>
      <c r="I139" s="69"/>
      <c r="J139" s="69"/>
      <c r="K139" s="69"/>
      <c r="L139" s="69"/>
      <c r="M139" s="7"/>
      <c r="N139" s="7"/>
      <c r="O139" s="7"/>
      <c r="P139" s="26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s="75" customFormat="1" x14ac:dyDescent="0.2">
      <c r="A140" s="8"/>
      <c r="B140" s="8"/>
      <c r="C140" s="8"/>
      <c r="D140" s="8"/>
      <c r="E140" s="104"/>
      <c r="F140" s="104"/>
      <c r="G140" s="104"/>
      <c r="H140" s="40"/>
      <c r="I140" s="54"/>
      <c r="J140" s="54"/>
      <c r="K140" s="54"/>
      <c r="L140" s="54"/>
      <c r="M140" s="7"/>
      <c r="N140" s="7"/>
      <c r="O140" s="7"/>
      <c r="P140" s="26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s="75" customFormat="1" ht="15" customHeight="1" x14ac:dyDescent="0.2">
      <c r="A141" s="8"/>
      <c r="B141" s="8"/>
      <c r="C141" s="8"/>
      <c r="D141" s="8"/>
      <c r="E141" s="104"/>
      <c r="F141" s="104"/>
      <c r="G141" s="104"/>
      <c r="H141" s="40"/>
      <c r="I141" s="54"/>
      <c r="J141" s="54"/>
      <c r="K141" s="54"/>
      <c r="L141" s="54"/>
      <c r="M141" s="7"/>
      <c r="N141" s="7"/>
      <c r="O141" s="7"/>
      <c r="P141" s="2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s="75" customFormat="1" x14ac:dyDescent="0.2">
      <c r="A142" s="8"/>
      <c r="B142" s="8"/>
      <c r="C142" s="8"/>
      <c r="D142" s="8"/>
      <c r="E142" s="104"/>
      <c r="F142" s="104"/>
      <c r="G142" s="104"/>
      <c r="H142" s="40"/>
      <c r="I142" s="54"/>
      <c r="J142" s="54"/>
      <c r="K142" s="54"/>
      <c r="L142" s="54"/>
      <c r="M142" s="7"/>
      <c r="N142" s="7"/>
      <c r="O142" s="7"/>
      <c r="P142" s="26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s="75" customFormat="1" x14ac:dyDescent="0.2">
      <c r="A143" s="8"/>
      <c r="B143" s="8"/>
      <c r="C143" s="8"/>
      <c r="D143" s="8"/>
      <c r="E143" s="104"/>
      <c r="F143" s="104"/>
      <c r="G143" s="104"/>
      <c r="H143" s="40"/>
      <c r="I143" s="54"/>
      <c r="J143" s="54"/>
      <c r="K143" s="54"/>
      <c r="L143" s="54"/>
      <c r="M143" s="7"/>
      <c r="N143" s="7"/>
      <c r="O143" s="7"/>
      <c r="P143" s="26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75" customFormat="1" x14ac:dyDescent="0.2">
      <c r="A144" s="8"/>
      <c r="B144" s="8"/>
      <c r="C144" s="8"/>
      <c r="D144" s="8"/>
      <c r="E144" s="104"/>
      <c r="F144" s="104"/>
      <c r="G144" s="104"/>
      <c r="H144" s="40"/>
      <c r="I144" s="54"/>
      <c r="J144" s="54"/>
      <c r="K144" s="54"/>
      <c r="L144" s="54"/>
      <c r="M144" s="7"/>
      <c r="N144" s="7"/>
      <c r="O144" s="7"/>
      <c r="P144" s="26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s="75" customFormat="1" ht="16.5" customHeight="1" x14ac:dyDescent="0.2">
      <c r="A145" s="8"/>
      <c r="B145" s="8"/>
      <c r="C145" s="8"/>
      <c r="D145" s="8"/>
      <c r="E145" s="104"/>
      <c r="F145" s="104"/>
      <c r="G145" s="104"/>
      <c r="H145" s="40"/>
      <c r="I145" s="54"/>
      <c r="J145" s="54"/>
      <c r="K145" s="54"/>
      <c r="L145" s="54"/>
      <c r="M145" s="7"/>
      <c r="N145" s="7"/>
      <c r="O145" s="7"/>
      <c r="P145" s="26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s="75" customFormat="1" x14ac:dyDescent="0.2">
      <c r="A146" s="8"/>
      <c r="B146" s="8"/>
      <c r="C146" s="8"/>
      <c r="D146" s="8"/>
      <c r="E146" s="104"/>
      <c r="F146" s="104"/>
      <c r="G146" s="104"/>
      <c r="H146" s="40"/>
      <c r="I146" s="54"/>
      <c r="J146" s="54"/>
      <c r="K146" s="54"/>
      <c r="L146" s="54"/>
      <c r="M146" s="7"/>
      <c r="N146" s="7"/>
      <c r="O146" s="7"/>
      <c r="P146" s="26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75" customFormat="1" x14ac:dyDescent="0.2">
      <c r="A147" s="8"/>
      <c r="B147" s="8"/>
      <c r="C147" s="8"/>
      <c r="D147" s="8"/>
      <c r="E147" s="104"/>
      <c r="F147" s="104"/>
      <c r="G147" s="104"/>
      <c r="H147" s="40"/>
      <c r="I147" s="54"/>
      <c r="J147" s="54"/>
      <c r="K147" s="54"/>
      <c r="L147" s="54"/>
      <c r="M147" s="7"/>
      <c r="N147" s="7"/>
      <c r="O147" s="7"/>
      <c r="P147" s="26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75" customFormat="1" x14ac:dyDescent="0.2">
      <c r="A148" s="8"/>
      <c r="B148" s="8"/>
      <c r="C148" s="8"/>
      <c r="D148" s="8"/>
      <c r="E148" s="104"/>
      <c r="F148" s="104"/>
      <c r="G148" s="104"/>
      <c r="H148" s="40"/>
      <c r="I148" s="54"/>
      <c r="J148" s="54"/>
      <c r="K148" s="54"/>
      <c r="L148" s="54"/>
      <c r="M148" s="7"/>
      <c r="N148" s="7"/>
      <c r="O148" s="7"/>
      <c r="P148" s="26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75" customFormat="1" x14ac:dyDescent="0.2">
      <c r="A149" s="8"/>
      <c r="B149" s="8"/>
      <c r="C149" s="8"/>
      <c r="D149" s="8"/>
      <c r="E149" s="104"/>
      <c r="F149" s="104"/>
      <c r="G149" s="104"/>
      <c r="H149" s="40"/>
      <c r="I149" s="54"/>
      <c r="J149" s="54"/>
      <c r="K149" s="54"/>
      <c r="L149" s="54"/>
      <c r="M149" s="7"/>
      <c r="N149" s="7"/>
      <c r="O149" s="7"/>
      <c r="P149" s="26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s="75" customFormat="1" x14ac:dyDescent="0.2">
      <c r="A150" s="8"/>
      <c r="B150" s="8"/>
      <c r="C150" s="8"/>
      <c r="D150" s="8"/>
      <c r="E150" s="104"/>
      <c r="F150" s="104"/>
      <c r="G150" s="104"/>
      <c r="H150" s="40"/>
      <c r="I150" s="26"/>
      <c r="J150" s="26"/>
      <c r="K150" s="26"/>
      <c r="L150" s="26"/>
      <c r="M150" s="7"/>
      <c r="N150" s="7"/>
      <c r="O150" s="7"/>
      <c r="P150" s="26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s="75" customFormat="1" ht="15" customHeight="1" x14ac:dyDescent="0.2">
      <c r="A151" s="8"/>
      <c r="B151" s="8"/>
      <c r="C151" s="8"/>
      <c r="D151" s="8"/>
      <c r="E151" s="104"/>
      <c r="F151" s="104"/>
      <c r="G151" s="104"/>
      <c r="H151" s="40"/>
      <c r="I151" s="54"/>
      <c r="J151" s="54"/>
      <c r="K151" s="54"/>
      <c r="L151" s="54"/>
      <c r="M151" s="7"/>
      <c r="N151" s="7"/>
      <c r="O151" s="7"/>
      <c r="P151" s="2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75" customFormat="1" x14ac:dyDescent="0.2">
      <c r="A152" s="8"/>
      <c r="B152" s="8"/>
      <c r="C152" s="8"/>
      <c r="D152" s="8"/>
      <c r="E152" s="104"/>
      <c r="F152" s="104"/>
      <c r="G152" s="104"/>
      <c r="H152" s="40"/>
      <c r="I152" s="26"/>
      <c r="J152" s="26"/>
      <c r="K152" s="26"/>
      <c r="L152" s="26"/>
      <c r="M152" s="7"/>
      <c r="N152" s="7"/>
      <c r="O152" s="7"/>
      <c r="P152" s="2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75" customFormat="1" x14ac:dyDescent="0.2">
      <c r="A153" s="8"/>
      <c r="B153" s="8"/>
      <c r="C153" s="8"/>
      <c r="D153" s="8"/>
      <c r="E153" s="104"/>
      <c r="F153" s="104"/>
      <c r="G153" s="104"/>
      <c r="H153" s="40"/>
      <c r="I153" s="26"/>
      <c r="J153" s="26"/>
      <c r="K153" s="26"/>
      <c r="L153" s="26"/>
      <c r="M153" s="7"/>
      <c r="N153" s="7"/>
      <c r="O153" s="7"/>
      <c r="P153" s="2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75" customFormat="1" ht="16.5" customHeight="1" x14ac:dyDescent="0.2">
      <c r="A154" s="8"/>
      <c r="B154" s="8"/>
      <c r="C154" s="8"/>
      <c r="D154" s="8"/>
      <c r="E154" s="104"/>
      <c r="F154" s="104"/>
      <c r="G154" s="104"/>
      <c r="H154" s="40"/>
      <c r="I154" s="54"/>
      <c r="J154" s="54"/>
      <c r="K154" s="54"/>
      <c r="L154" s="54"/>
      <c r="M154" s="7"/>
      <c r="N154" s="7"/>
      <c r="O154" s="7"/>
      <c r="P154" s="26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75" customFormat="1" x14ac:dyDescent="0.2">
      <c r="A155" s="8"/>
      <c r="B155" s="8"/>
      <c r="C155" s="8"/>
      <c r="D155" s="8"/>
      <c r="E155" s="104"/>
      <c r="F155" s="104"/>
      <c r="G155" s="104"/>
      <c r="H155" s="40"/>
      <c r="I155" s="54"/>
      <c r="J155" s="54"/>
      <c r="K155" s="54"/>
      <c r="L155" s="54"/>
      <c r="M155" s="7"/>
      <c r="N155" s="7"/>
      <c r="O155" s="7"/>
      <c r="P155" s="26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75" customFormat="1" x14ac:dyDescent="0.2">
      <c r="A156" s="8"/>
      <c r="B156" s="8"/>
      <c r="C156" s="8"/>
      <c r="D156" s="8"/>
      <c r="E156" s="104"/>
      <c r="F156" s="104"/>
      <c r="G156" s="104"/>
      <c r="H156" s="40"/>
      <c r="I156" s="54"/>
      <c r="J156" s="54"/>
      <c r="K156" s="54"/>
      <c r="L156" s="54"/>
      <c r="M156" s="7"/>
      <c r="N156" s="7"/>
      <c r="O156" s="7"/>
      <c r="P156" s="26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75" customFormat="1" x14ac:dyDescent="0.2">
      <c r="A157" s="8"/>
      <c r="B157" s="8"/>
      <c r="C157" s="8"/>
      <c r="D157" s="8"/>
      <c r="E157" s="104"/>
      <c r="F157" s="104"/>
      <c r="G157" s="104"/>
      <c r="H157" s="40"/>
      <c r="I157" s="26"/>
      <c r="J157" s="26"/>
      <c r="K157" s="26"/>
      <c r="L157" s="26"/>
      <c r="M157" s="7"/>
      <c r="N157" s="7"/>
      <c r="O157" s="7"/>
      <c r="P157" s="26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s="75" customFormat="1" x14ac:dyDescent="0.2">
      <c r="A158" s="8"/>
      <c r="B158" s="8"/>
      <c r="C158" s="8"/>
      <c r="D158" s="8"/>
      <c r="E158" s="104"/>
      <c r="F158" s="104"/>
      <c r="G158" s="104"/>
      <c r="H158" s="40"/>
      <c r="I158" s="54"/>
      <c r="J158" s="54"/>
      <c r="K158" s="54"/>
      <c r="L158" s="54"/>
      <c r="M158" s="7"/>
      <c r="N158" s="7"/>
      <c r="O158" s="7"/>
      <c r="P158" s="26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s="75" customFormat="1" ht="17.25" customHeight="1" x14ac:dyDescent="0.2">
      <c r="A159" s="8"/>
      <c r="B159" s="8"/>
      <c r="C159" s="8"/>
      <c r="D159" s="8"/>
      <c r="E159" s="104"/>
      <c r="F159" s="104"/>
      <c r="G159" s="104"/>
      <c r="H159" s="40"/>
      <c r="I159" s="55"/>
      <c r="J159" s="55"/>
      <c r="K159" s="55"/>
      <c r="L159" s="55"/>
      <c r="M159" s="7"/>
      <c r="N159" s="7"/>
      <c r="O159" s="7"/>
      <c r="P159" s="26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s="75" customFormat="1" x14ac:dyDescent="0.2">
      <c r="A160" s="8"/>
      <c r="B160" s="8"/>
      <c r="C160" s="8"/>
      <c r="D160" s="8"/>
      <c r="E160" s="104"/>
      <c r="F160" s="104"/>
      <c r="G160" s="104"/>
      <c r="H160" s="40"/>
      <c r="I160" s="49"/>
      <c r="J160" s="49"/>
      <c r="K160" s="49"/>
      <c r="L160" s="49"/>
      <c r="M160" s="7"/>
      <c r="N160" s="7"/>
      <c r="O160" s="7"/>
      <c r="P160" s="26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s="75" customFormat="1" x14ac:dyDescent="0.2">
      <c r="A161" s="8"/>
      <c r="B161" s="8"/>
      <c r="C161" s="8"/>
      <c r="D161" s="8"/>
      <c r="E161" s="104"/>
      <c r="F161" s="104"/>
      <c r="G161" s="104"/>
      <c r="H161" s="40"/>
      <c r="I161" s="51"/>
      <c r="J161" s="51"/>
      <c r="K161" s="51"/>
      <c r="L161" s="51"/>
      <c r="M161" s="7"/>
      <c r="N161" s="7"/>
      <c r="O161" s="7"/>
      <c r="P161" s="2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s="75" customFormat="1" x14ac:dyDescent="0.2">
      <c r="A162" s="8"/>
      <c r="B162" s="8"/>
      <c r="C162" s="8"/>
      <c r="D162" s="8"/>
      <c r="E162" s="104"/>
      <c r="F162" s="104"/>
      <c r="G162" s="104"/>
      <c r="H162" s="40"/>
      <c r="I162" s="63"/>
      <c r="J162" s="63"/>
      <c r="K162" s="63"/>
      <c r="L162" s="63"/>
      <c r="M162" s="7"/>
      <c r="N162" s="7"/>
      <c r="O162" s="7"/>
      <c r="P162" s="26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s="75" customFormat="1" ht="15.75" customHeight="1" x14ac:dyDescent="0.2">
      <c r="A163" s="8"/>
      <c r="B163" s="8"/>
      <c r="C163" s="8"/>
      <c r="D163" s="8"/>
      <c r="E163" s="104"/>
      <c r="F163" s="104"/>
      <c r="G163" s="104"/>
      <c r="H163" s="40"/>
      <c r="I163" s="63"/>
      <c r="J163" s="63"/>
      <c r="K163" s="63"/>
      <c r="L163" s="63"/>
      <c r="M163" s="7"/>
      <c r="N163" s="7"/>
      <c r="O163" s="7"/>
      <c r="P163" s="2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s="75" customFormat="1" ht="15.75" customHeight="1" x14ac:dyDescent="0.2">
      <c r="A164" s="8"/>
      <c r="B164" s="8"/>
      <c r="C164" s="8"/>
      <c r="D164" s="8"/>
      <c r="E164" s="104"/>
      <c r="F164" s="104"/>
      <c r="G164" s="104"/>
      <c r="H164" s="40"/>
      <c r="I164" s="7"/>
      <c r="J164" s="7"/>
      <c r="K164" s="7"/>
      <c r="L164" s="7"/>
      <c r="M164" s="7"/>
      <c r="N164" s="7"/>
      <c r="O164" s="7"/>
      <c r="P164" s="2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75" customFormat="1" ht="15.75" customHeight="1" x14ac:dyDescent="0.2">
      <c r="A165" s="8"/>
      <c r="B165" s="8"/>
      <c r="C165" s="8"/>
      <c r="D165" s="8"/>
      <c r="E165" s="104"/>
      <c r="F165" s="104"/>
      <c r="G165" s="104"/>
      <c r="H165" s="40"/>
      <c r="I165" s="40"/>
      <c r="J165" s="40"/>
      <c r="K165" s="40"/>
      <c r="L165" s="40"/>
      <c r="M165" s="7"/>
      <c r="N165" s="7"/>
      <c r="O165" s="7"/>
      <c r="P165" s="26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s="75" customFormat="1" ht="15.75" customHeight="1" x14ac:dyDescent="0.2">
      <c r="A166" s="8"/>
      <c r="B166" s="8"/>
      <c r="C166" s="8"/>
      <c r="D166" s="8"/>
      <c r="E166" s="104"/>
      <c r="F166" s="104"/>
      <c r="G166" s="104"/>
      <c r="H166" s="40"/>
      <c r="I166" s="40"/>
      <c r="J166" s="40"/>
      <c r="K166" s="40"/>
      <c r="L166" s="40"/>
      <c r="M166" s="7"/>
      <c r="N166" s="7"/>
      <c r="O166" s="7"/>
      <c r="P166" s="26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s="75" customFormat="1" ht="15.75" customHeight="1" x14ac:dyDescent="0.2">
      <c r="A167" s="8"/>
      <c r="B167" s="8"/>
      <c r="C167" s="8"/>
      <c r="D167" s="8"/>
      <c r="E167" s="104"/>
      <c r="F167" s="104"/>
      <c r="G167" s="104"/>
      <c r="H167" s="40"/>
      <c r="I167" s="40"/>
      <c r="J167" s="40"/>
      <c r="K167" s="40"/>
      <c r="L167" s="40"/>
      <c r="M167" s="7"/>
      <c r="N167" s="7"/>
      <c r="O167" s="7"/>
      <c r="P167" s="26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s="75" customFormat="1" ht="16.5" customHeight="1" x14ac:dyDescent="0.2">
      <c r="A168" s="8"/>
      <c r="B168" s="8"/>
      <c r="C168" s="8"/>
      <c r="D168" s="8"/>
      <c r="E168" s="104"/>
      <c r="F168" s="104"/>
      <c r="G168" s="104"/>
      <c r="H168" s="40"/>
      <c r="I168" s="70"/>
      <c r="J168" s="70"/>
      <c r="K168" s="70"/>
      <c r="L168" s="70"/>
      <c r="M168" s="7"/>
      <c r="N168" s="7"/>
      <c r="O168" s="7"/>
      <c r="P168" s="2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s="75" customFormat="1" ht="15.75" customHeight="1" x14ac:dyDescent="0.2">
      <c r="A169" s="8"/>
      <c r="B169" s="8"/>
      <c r="C169" s="8"/>
      <c r="D169" s="8"/>
      <c r="E169" s="104"/>
      <c r="F169" s="104"/>
      <c r="G169" s="104"/>
      <c r="H169" s="40"/>
      <c r="I169" s="67"/>
      <c r="J169" s="67"/>
      <c r="K169" s="67"/>
      <c r="L169" s="67"/>
      <c r="M169" s="7"/>
      <c r="N169" s="7"/>
      <c r="O169" s="7"/>
      <c r="P169" s="2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s="75" customFormat="1" ht="15.75" customHeight="1" x14ac:dyDescent="0.2">
      <c r="A170" s="8"/>
      <c r="B170" s="8"/>
      <c r="C170" s="8"/>
      <c r="D170" s="8"/>
      <c r="E170" s="104"/>
      <c r="F170" s="104"/>
      <c r="G170" s="104"/>
      <c r="H170" s="40"/>
      <c r="I170" s="40"/>
      <c r="J170" s="40"/>
      <c r="K170" s="40"/>
      <c r="L170" s="40"/>
      <c r="M170" s="7"/>
      <c r="N170" s="7"/>
      <c r="O170" s="7"/>
      <c r="P170" s="2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s="75" customFormat="1" ht="6" customHeight="1" x14ac:dyDescent="0.2">
      <c r="A171" s="8"/>
      <c r="B171" s="8"/>
      <c r="C171" s="8"/>
      <c r="D171" s="8"/>
      <c r="E171" s="104"/>
      <c r="F171" s="104"/>
      <c r="G171" s="104"/>
      <c r="H171" s="40"/>
      <c r="I171" s="70"/>
      <c r="J171" s="70"/>
      <c r="K171" s="70"/>
      <c r="L171" s="70"/>
      <c r="M171" s="7"/>
      <c r="N171" s="7"/>
      <c r="O171" s="7"/>
      <c r="P171" s="2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s="75" customFormat="1" ht="15.75" customHeight="1" x14ac:dyDescent="0.2">
      <c r="A172" s="8"/>
      <c r="B172" s="8"/>
      <c r="C172" s="8"/>
      <c r="D172" s="8"/>
      <c r="E172" s="104"/>
      <c r="F172" s="104"/>
      <c r="G172" s="104"/>
      <c r="H172" s="40"/>
      <c r="I172" s="67"/>
      <c r="J172" s="67"/>
      <c r="K172" s="67"/>
      <c r="L172" s="67"/>
      <c r="M172" s="7"/>
      <c r="N172" s="7"/>
      <c r="O172" s="7"/>
      <c r="P172" s="2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s="75" customFormat="1" ht="15.75" customHeight="1" x14ac:dyDescent="0.2">
      <c r="A173" s="8"/>
      <c r="B173" s="8"/>
      <c r="C173" s="8"/>
      <c r="D173" s="8"/>
      <c r="E173" s="104"/>
      <c r="F173" s="104"/>
      <c r="G173" s="104"/>
      <c r="H173" s="40"/>
      <c r="I173" s="40"/>
      <c r="J173" s="40"/>
      <c r="K173" s="40"/>
      <c r="L173" s="40"/>
      <c r="M173" s="7"/>
      <c r="N173" s="7"/>
      <c r="O173" s="7"/>
      <c r="P173" s="2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s="75" customFormat="1" ht="18" customHeight="1" x14ac:dyDescent="0.2">
      <c r="A174" s="8"/>
      <c r="B174" s="8"/>
      <c r="C174" s="8"/>
      <c r="D174" s="8"/>
      <c r="E174" s="104"/>
      <c r="F174" s="104"/>
      <c r="G174" s="104"/>
      <c r="H174" s="40"/>
      <c r="I174" s="7"/>
      <c r="J174" s="7"/>
      <c r="K174" s="7"/>
      <c r="L174" s="7"/>
      <c r="M174" s="7"/>
      <c r="N174" s="7"/>
      <c r="O174" s="7"/>
      <c r="P174" s="2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s="75" customFormat="1" ht="18" customHeight="1" x14ac:dyDescent="0.2">
      <c r="A175" s="8"/>
      <c r="B175" s="8"/>
      <c r="C175" s="8"/>
      <c r="D175" s="8"/>
      <c r="E175" s="104"/>
      <c r="F175" s="104"/>
      <c r="G175" s="104"/>
      <c r="H175" s="40"/>
      <c r="I175" s="7"/>
      <c r="J175" s="7"/>
      <c r="K175" s="7"/>
      <c r="L175" s="7"/>
      <c r="M175" s="7"/>
      <c r="N175" s="7"/>
      <c r="O175" s="7"/>
      <c r="P175" s="2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s="75" customFormat="1" x14ac:dyDescent="0.2">
      <c r="A176" s="8"/>
      <c r="B176" s="8"/>
      <c r="C176" s="8"/>
      <c r="D176" s="8"/>
      <c r="E176" s="104"/>
      <c r="F176" s="104"/>
      <c r="G176" s="104"/>
      <c r="H176" s="40"/>
      <c r="I176" s="40"/>
      <c r="J176" s="40"/>
      <c r="K176" s="40"/>
      <c r="L176" s="40"/>
      <c r="M176" s="7"/>
      <c r="N176" s="7"/>
      <c r="O176" s="7"/>
      <c r="P176" s="2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s="75" customFormat="1" x14ac:dyDescent="0.2">
      <c r="A177" s="8"/>
      <c r="B177" s="8"/>
      <c r="C177" s="8"/>
      <c r="D177" s="8"/>
      <c r="E177" s="104"/>
      <c r="F177" s="104"/>
      <c r="G177" s="104"/>
      <c r="H177" s="40"/>
      <c r="I177" s="40"/>
      <c r="J177" s="40"/>
      <c r="K177" s="40"/>
      <c r="L177" s="40"/>
      <c r="M177" s="7"/>
      <c r="N177" s="7"/>
      <c r="O177" s="7"/>
      <c r="P177" s="2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s="75" customFormat="1" x14ac:dyDescent="0.2">
      <c r="A178" s="8"/>
      <c r="B178" s="8"/>
      <c r="C178" s="8"/>
      <c r="D178" s="8"/>
      <c r="E178" s="104"/>
      <c r="F178" s="104"/>
      <c r="G178" s="104"/>
      <c r="H178" s="40"/>
      <c r="I178" s="40"/>
      <c r="J178" s="40"/>
      <c r="K178" s="40"/>
      <c r="L178" s="40"/>
      <c r="M178" s="7"/>
      <c r="N178" s="7"/>
      <c r="O178" s="7"/>
      <c r="P178" s="26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s="75" customFormat="1" x14ac:dyDescent="0.2">
      <c r="A179" s="8"/>
      <c r="B179" s="8"/>
      <c r="C179" s="8"/>
      <c r="D179" s="8"/>
      <c r="E179" s="104"/>
      <c r="F179" s="104"/>
      <c r="G179" s="104"/>
      <c r="H179" s="40"/>
      <c r="I179" s="40"/>
      <c r="J179" s="40"/>
      <c r="K179" s="40"/>
      <c r="L179" s="40"/>
      <c r="M179" s="7"/>
      <c r="N179" s="7"/>
      <c r="O179" s="7"/>
      <c r="P179" s="26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s="75" customFormat="1" ht="17.25" customHeight="1" x14ac:dyDescent="0.2">
      <c r="A180" s="8"/>
      <c r="B180" s="8"/>
      <c r="C180" s="8"/>
      <c r="D180" s="8"/>
      <c r="E180" s="104"/>
      <c r="F180" s="104"/>
      <c r="G180" s="104"/>
      <c r="H180" s="40"/>
      <c r="I180" s="7"/>
      <c r="J180" s="7"/>
      <c r="K180" s="7"/>
      <c r="L180" s="7"/>
      <c r="M180" s="7"/>
      <c r="N180" s="7"/>
      <c r="O180" s="7"/>
      <c r="P180" s="26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s="75" customFormat="1" ht="17.25" customHeight="1" x14ac:dyDescent="0.2">
      <c r="A181" s="8"/>
      <c r="B181" s="8"/>
      <c r="C181" s="8"/>
      <c r="D181" s="8"/>
      <c r="E181" s="104"/>
      <c r="F181" s="104"/>
      <c r="G181" s="104"/>
      <c r="H181" s="40"/>
      <c r="I181" s="7"/>
      <c r="J181" s="7"/>
      <c r="K181" s="7"/>
      <c r="L181" s="7"/>
      <c r="M181" s="7"/>
      <c r="N181" s="7"/>
      <c r="O181" s="7"/>
      <c r="P181" s="26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s="75" customFormat="1" ht="17.25" customHeight="1" x14ac:dyDescent="0.2">
      <c r="A182" s="8"/>
      <c r="B182" s="8"/>
      <c r="C182" s="8"/>
      <c r="D182" s="8"/>
      <c r="E182" s="104"/>
      <c r="F182" s="104"/>
      <c r="G182" s="104"/>
      <c r="H182" s="40"/>
      <c r="I182" s="7"/>
      <c r="J182" s="7"/>
      <c r="K182" s="7"/>
      <c r="L182" s="7"/>
      <c r="M182" s="7"/>
      <c r="N182" s="7"/>
      <c r="O182" s="7"/>
      <c r="P182" s="2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s="75" customFormat="1" ht="17.25" customHeight="1" x14ac:dyDescent="0.2">
      <c r="A183" s="8"/>
      <c r="B183" s="8"/>
      <c r="C183" s="8"/>
      <c r="D183" s="8"/>
      <c r="E183" s="104"/>
      <c r="F183" s="104"/>
      <c r="G183" s="104"/>
      <c r="H183" s="40"/>
      <c r="I183" s="7"/>
      <c r="J183" s="7"/>
      <c r="K183" s="7"/>
      <c r="L183" s="7"/>
      <c r="M183" s="7"/>
      <c r="N183" s="7"/>
      <c r="O183" s="7"/>
      <c r="P183" s="26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s="75" customFormat="1" x14ac:dyDescent="0.2">
      <c r="A184" s="8"/>
      <c r="B184" s="8"/>
      <c r="C184" s="8"/>
      <c r="D184" s="8"/>
      <c r="E184" s="104"/>
      <c r="F184" s="104"/>
      <c r="G184" s="104"/>
      <c r="H184" s="40"/>
      <c r="I184" s="7"/>
      <c r="J184" s="7"/>
      <c r="K184" s="7"/>
      <c r="L184" s="7"/>
      <c r="M184" s="7"/>
      <c r="N184" s="7"/>
      <c r="O184" s="7"/>
      <c r="P184" s="26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s="75" customFormat="1" x14ac:dyDescent="0.2">
      <c r="A185" s="8"/>
      <c r="B185" s="8"/>
      <c r="C185" s="8"/>
      <c r="D185" s="8"/>
      <c r="E185" s="104"/>
      <c r="F185" s="104"/>
      <c r="G185" s="104"/>
      <c r="H185" s="40"/>
      <c r="I185" s="7"/>
      <c r="J185" s="7"/>
      <c r="K185" s="7"/>
      <c r="L185" s="7"/>
      <c r="M185" s="7"/>
      <c r="N185" s="7"/>
      <c r="O185" s="7"/>
      <c r="P185" s="26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s="75" customFormat="1" x14ac:dyDescent="0.2">
      <c r="A186" s="8"/>
      <c r="B186" s="8"/>
      <c r="C186" s="8"/>
      <c r="D186" s="8"/>
      <c r="E186" s="104"/>
      <c r="F186" s="104"/>
      <c r="G186" s="104"/>
      <c r="H186" s="40"/>
      <c r="I186" s="7"/>
      <c r="J186" s="7"/>
      <c r="K186" s="7"/>
      <c r="L186" s="7"/>
      <c r="M186" s="7"/>
      <c r="N186" s="7"/>
      <c r="O186" s="7"/>
      <c r="P186" s="26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s="75" customFormat="1" x14ac:dyDescent="0.2">
      <c r="A187" s="8"/>
      <c r="B187" s="8"/>
      <c r="C187" s="8"/>
      <c r="D187" s="8"/>
      <c r="E187" s="104"/>
      <c r="F187" s="104"/>
      <c r="G187" s="104"/>
      <c r="H187" s="40"/>
      <c r="I187" s="7"/>
      <c r="J187" s="7"/>
      <c r="K187" s="7"/>
      <c r="L187" s="7"/>
      <c r="M187" s="7"/>
      <c r="N187" s="7"/>
      <c r="O187" s="7"/>
      <c r="P187" s="26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s="75" customFormat="1" x14ac:dyDescent="0.2">
      <c r="A188" s="8"/>
      <c r="B188" s="8"/>
      <c r="C188" s="8"/>
      <c r="D188" s="8"/>
      <c r="E188" s="104"/>
      <c r="F188" s="104"/>
      <c r="G188" s="104"/>
      <c r="H188" s="40"/>
      <c r="I188" s="40"/>
      <c r="J188" s="40"/>
      <c r="K188" s="40"/>
      <c r="L188" s="40"/>
      <c r="M188" s="7"/>
      <c r="N188" s="7"/>
      <c r="O188" s="7"/>
      <c r="P188" s="26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s="75" customFormat="1" x14ac:dyDescent="0.2">
      <c r="A189" s="8"/>
      <c r="B189" s="8"/>
      <c r="C189" s="8"/>
      <c r="D189" s="8"/>
      <c r="E189" s="104"/>
      <c r="F189" s="104"/>
      <c r="G189" s="104"/>
      <c r="H189" s="40"/>
      <c r="I189" s="40"/>
      <c r="J189" s="40"/>
      <c r="K189" s="40"/>
      <c r="L189" s="40"/>
      <c r="M189" s="7"/>
      <c r="N189" s="7"/>
      <c r="O189" s="7"/>
      <c r="P189" s="26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s="75" customFormat="1" x14ac:dyDescent="0.2">
      <c r="A190" s="223" t="s">
        <v>38</v>
      </c>
      <c r="B190" s="223"/>
      <c r="C190" s="223"/>
      <c r="D190" s="223"/>
      <c r="E190" s="223"/>
      <c r="F190" s="223"/>
      <c r="G190" s="223"/>
      <c r="H190" s="223"/>
      <c r="I190" s="223"/>
      <c r="J190" s="40"/>
      <c r="K190" s="40"/>
      <c r="L190" s="40"/>
      <c r="M190" s="7"/>
      <c r="N190" s="7"/>
      <c r="O190" s="7"/>
      <c r="P190" s="26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s="75" customFormat="1" ht="18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6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s="75" customForma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6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s="75" customFormat="1" x14ac:dyDescent="0.2">
      <c r="A193" s="7"/>
      <c r="B193" s="7"/>
      <c r="C193" s="7"/>
      <c r="D193" s="7"/>
      <c r="E193" s="7"/>
      <c r="F193" s="83"/>
      <c r="G193" s="83"/>
      <c r="H193" s="83"/>
      <c r="I193" s="83"/>
      <c r="J193" s="83"/>
      <c r="K193" s="83"/>
      <c r="L193" s="83"/>
      <c r="M193" s="7"/>
      <c r="N193" s="7"/>
      <c r="O193" s="7"/>
      <c r="P193" s="26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s="75" customFormat="1" x14ac:dyDescent="0.2">
      <c r="A194" s="7"/>
      <c r="B194" s="7"/>
      <c r="C194" s="7"/>
      <c r="D194" s="7"/>
      <c r="E194" s="7"/>
      <c r="F194" s="83"/>
      <c r="G194" s="83"/>
      <c r="H194" s="83"/>
      <c r="I194" s="83"/>
      <c r="J194" s="83"/>
      <c r="K194" s="83"/>
      <c r="L194" s="83"/>
      <c r="M194" s="7"/>
      <c r="N194" s="7"/>
      <c r="O194" s="7"/>
      <c r="P194" s="26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s="75" customFormat="1" x14ac:dyDescent="0.2">
      <c r="A195" s="7"/>
      <c r="B195" s="7"/>
      <c r="C195" s="7"/>
      <c r="D195" s="7"/>
      <c r="E195" s="7"/>
      <c r="F195" s="70"/>
      <c r="G195" s="70"/>
      <c r="H195" s="70"/>
      <c r="I195" s="70"/>
      <c r="J195" s="70"/>
      <c r="K195" s="70"/>
      <c r="L195" s="70"/>
      <c r="M195" s="7"/>
      <c r="N195" s="7"/>
      <c r="O195" s="7"/>
      <c r="P195" s="26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s="75" customFormat="1" x14ac:dyDescent="0.2">
      <c r="A196" s="7"/>
      <c r="B196" s="7"/>
      <c r="C196" s="7"/>
      <c r="D196" s="7"/>
      <c r="E196" s="7"/>
      <c r="F196" s="67"/>
      <c r="G196" s="67"/>
      <c r="H196" s="67"/>
      <c r="I196" s="67"/>
      <c r="J196" s="67"/>
      <c r="K196" s="67"/>
      <c r="L196" s="67"/>
      <c r="M196" s="7"/>
      <c r="N196" s="7"/>
      <c r="O196" s="7"/>
      <c r="P196" s="26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s="75" customForma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67"/>
      <c r="K197" s="67"/>
      <c r="L197" s="67"/>
      <c r="M197" s="7"/>
      <c r="N197" s="7"/>
      <c r="O197" s="7"/>
      <c r="P197" s="26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">
      <c r="F198" s="41"/>
      <c r="G198" s="41"/>
      <c r="H198" s="41"/>
      <c r="I198" s="41"/>
      <c r="J198" s="41"/>
      <c r="K198" s="41"/>
      <c r="L198" s="4"/>
    </row>
    <row r="199" spans="1:30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1:30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1:30" x14ac:dyDescent="0.2">
      <c r="A201" s="47"/>
      <c r="B201" s="47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1:30" s="74" customFormat="1" ht="25.5" x14ac:dyDescent="0.3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5"/>
      <c r="N202" s="15"/>
      <c r="O202" s="15"/>
      <c r="P202" s="27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s="15" customFormat="1" ht="25.5" x14ac:dyDescent="0.3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P203" s="27"/>
    </row>
    <row r="204" spans="1:30" s="7" customFormat="1" x14ac:dyDescent="0.2">
      <c r="P204" s="26"/>
    </row>
    <row r="205" spans="1:30" s="7" customFormat="1" x14ac:dyDescent="0.2">
      <c r="P205" s="26"/>
    </row>
    <row r="206" spans="1:30" s="7" customFormat="1" x14ac:dyDescent="0.2">
      <c r="H206" s="63"/>
      <c r="I206" s="63"/>
      <c r="J206" s="63"/>
      <c r="K206" s="63"/>
      <c r="L206" s="63"/>
      <c r="P206" s="26"/>
    </row>
    <row r="207" spans="1:30" s="7" customFormat="1" ht="6.75" customHeight="1" x14ac:dyDescent="0.2">
      <c r="P207" s="26"/>
    </row>
    <row r="208" spans="1:30" s="7" customFormat="1" x14ac:dyDescent="0.2">
      <c r="H208" s="49"/>
      <c r="I208" s="49"/>
      <c r="J208" s="49"/>
      <c r="K208" s="49"/>
      <c r="L208" s="49"/>
      <c r="P208" s="26"/>
    </row>
    <row r="209" spans="8:16" s="7" customFormat="1" x14ac:dyDescent="0.2">
      <c r="H209" s="26"/>
      <c r="I209" s="26"/>
      <c r="J209" s="26"/>
      <c r="K209" s="26"/>
      <c r="L209" s="26"/>
      <c r="P209" s="26"/>
    </row>
    <row r="210" spans="8:16" s="7" customFormat="1" x14ac:dyDescent="0.2">
      <c r="H210" s="49"/>
      <c r="I210" s="49"/>
      <c r="J210" s="49"/>
      <c r="K210" s="49"/>
      <c r="L210" s="49"/>
      <c r="P210" s="26"/>
    </row>
    <row r="211" spans="8:16" s="7" customFormat="1" ht="8.65" customHeight="1" x14ac:dyDescent="0.2">
      <c r="H211" s="51"/>
      <c r="I211" s="51"/>
      <c r="J211" s="51"/>
      <c r="K211" s="51"/>
      <c r="L211" s="51"/>
      <c r="P211" s="26"/>
    </row>
    <row r="212" spans="8:16" s="7" customFormat="1" x14ac:dyDescent="0.2">
      <c r="H212" s="26"/>
      <c r="I212" s="26"/>
      <c r="J212" s="26"/>
      <c r="K212" s="26"/>
      <c r="L212" s="26"/>
      <c r="P212" s="26"/>
    </row>
    <row r="213" spans="8:16" s="7" customFormat="1" x14ac:dyDescent="0.2">
      <c r="H213" s="26"/>
      <c r="I213" s="26"/>
      <c r="J213" s="26"/>
      <c r="K213" s="26"/>
      <c r="L213" s="26"/>
      <c r="P213" s="26"/>
    </row>
    <row r="214" spans="8:16" s="7" customFormat="1" x14ac:dyDescent="0.2">
      <c r="H214" s="26"/>
      <c r="I214" s="26"/>
      <c r="J214" s="26"/>
      <c r="K214" s="26"/>
      <c r="L214" s="26"/>
      <c r="P214" s="26"/>
    </row>
    <row r="215" spans="8:16" s="7" customFormat="1" x14ac:dyDescent="0.2">
      <c r="H215" s="26"/>
      <c r="I215" s="26"/>
      <c r="J215" s="26"/>
      <c r="K215" s="26"/>
      <c r="L215" s="26"/>
      <c r="P215" s="26"/>
    </row>
    <row r="216" spans="8:16" s="7" customFormat="1" x14ac:dyDescent="0.2">
      <c r="H216" s="40"/>
      <c r="I216" s="40"/>
      <c r="J216" s="40"/>
      <c r="K216" s="40"/>
      <c r="L216" s="40"/>
      <c r="P216" s="26"/>
    </row>
    <row r="217" spans="8:16" s="7" customFormat="1" ht="9" customHeight="1" x14ac:dyDescent="0.2">
      <c r="H217" s="84"/>
      <c r="I217" s="84"/>
      <c r="J217" s="84"/>
      <c r="K217" s="84"/>
      <c r="L217" s="84"/>
      <c r="P217" s="26"/>
    </row>
    <row r="218" spans="8:16" s="7" customFormat="1" x14ac:dyDescent="0.2">
      <c r="H218" s="26"/>
      <c r="I218" s="26"/>
      <c r="J218" s="26"/>
      <c r="K218" s="26"/>
      <c r="L218" s="26"/>
      <c r="P218" s="26"/>
    </row>
    <row r="219" spans="8:16" s="7" customFormat="1" ht="9" customHeight="1" x14ac:dyDescent="0.2">
      <c r="H219" s="26"/>
      <c r="I219" s="26"/>
      <c r="J219" s="26"/>
      <c r="K219" s="26"/>
      <c r="L219" s="26"/>
      <c r="P219" s="26"/>
    </row>
    <row r="220" spans="8:16" s="7" customFormat="1" x14ac:dyDescent="0.2">
      <c r="H220" s="26"/>
      <c r="I220" s="26"/>
      <c r="J220" s="26"/>
      <c r="K220" s="26"/>
      <c r="L220" s="26"/>
      <c r="P220" s="26"/>
    </row>
    <row r="221" spans="8:16" s="7" customFormat="1" ht="9" customHeight="1" x14ac:dyDescent="0.2">
      <c r="H221" s="26"/>
      <c r="I221" s="26"/>
      <c r="J221" s="26"/>
      <c r="K221" s="26"/>
      <c r="L221" s="26"/>
      <c r="P221" s="26"/>
    </row>
    <row r="222" spans="8:16" s="7" customFormat="1" x14ac:dyDescent="0.2">
      <c r="H222" s="26"/>
      <c r="I222" s="26"/>
      <c r="J222" s="26"/>
      <c r="K222" s="26"/>
      <c r="L222" s="26"/>
      <c r="P222" s="26"/>
    </row>
    <row r="223" spans="8:16" s="7" customFormat="1" ht="9" customHeight="1" x14ac:dyDescent="0.2">
      <c r="H223" s="26"/>
      <c r="I223" s="26"/>
      <c r="J223" s="26"/>
      <c r="K223" s="26"/>
      <c r="L223" s="26"/>
      <c r="P223" s="26"/>
    </row>
    <row r="224" spans="8:16" s="7" customFormat="1" x14ac:dyDescent="0.2">
      <c r="H224" s="26"/>
      <c r="I224" s="26"/>
      <c r="J224" s="26"/>
      <c r="K224" s="26"/>
      <c r="L224" s="26"/>
      <c r="P224" s="26"/>
    </row>
    <row r="225" spans="6:16" s="7" customFormat="1" x14ac:dyDescent="0.2">
      <c r="F225" s="26"/>
      <c r="H225" s="26"/>
      <c r="I225" s="26"/>
      <c r="J225" s="26"/>
      <c r="K225" s="26"/>
      <c r="L225" s="26"/>
      <c r="P225" s="26"/>
    </row>
    <row r="226" spans="6:16" s="7" customFormat="1" x14ac:dyDescent="0.2">
      <c r="F226" s="26"/>
      <c r="H226" s="26"/>
      <c r="I226" s="26"/>
      <c r="J226" s="26"/>
      <c r="K226" s="26"/>
      <c r="L226" s="26"/>
      <c r="P226" s="26"/>
    </row>
    <row r="227" spans="6:16" s="7" customFormat="1" x14ac:dyDescent="0.2">
      <c r="F227" s="26"/>
      <c r="H227" s="26"/>
      <c r="I227" s="26"/>
      <c r="J227" s="26"/>
      <c r="K227" s="26"/>
      <c r="L227" s="26"/>
      <c r="P227" s="26"/>
    </row>
    <row r="228" spans="6:16" s="7" customFormat="1" ht="9" customHeight="1" x14ac:dyDescent="0.2">
      <c r="F228" s="26"/>
      <c r="H228" s="26"/>
      <c r="I228" s="26"/>
      <c r="J228" s="26"/>
      <c r="K228" s="26"/>
      <c r="L228" s="26"/>
      <c r="P228" s="26"/>
    </row>
    <row r="229" spans="6:16" s="7" customFormat="1" x14ac:dyDescent="0.2">
      <c r="F229" s="26"/>
      <c r="H229" s="26"/>
      <c r="I229" s="26"/>
      <c r="J229" s="26"/>
      <c r="K229" s="26"/>
      <c r="L229" s="26"/>
      <c r="P229" s="26"/>
    </row>
    <row r="230" spans="6:16" s="7" customFormat="1" x14ac:dyDescent="0.2">
      <c r="F230" s="26"/>
      <c r="H230" s="26"/>
      <c r="I230" s="26"/>
      <c r="J230" s="26"/>
      <c r="K230" s="26"/>
      <c r="L230" s="26"/>
      <c r="P230" s="26"/>
    </row>
    <row r="231" spans="6:16" s="7" customFormat="1" x14ac:dyDescent="0.2">
      <c r="F231" s="26"/>
      <c r="H231" s="26"/>
      <c r="I231" s="26"/>
      <c r="J231" s="26"/>
      <c r="K231" s="26"/>
      <c r="L231" s="26"/>
      <c r="P231" s="26"/>
    </row>
    <row r="232" spans="6:16" s="7" customFormat="1" x14ac:dyDescent="0.2">
      <c r="F232" s="26"/>
      <c r="H232" s="26"/>
      <c r="I232" s="26"/>
      <c r="J232" s="26"/>
      <c r="K232" s="26"/>
      <c r="L232" s="26"/>
      <c r="P232" s="26"/>
    </row>
    <row r="233" spans="6:16" s="7" customFormat="1" x14ac:dyDescent="0.2">
      <c r="H233" s="26"/>
      <c r="I233" s="26"/>
      <c r="J233" s="26"/>
      <c r="K233" s="26"/>
      <c r="L233" s="26"/>
      <c r="P233" s="26"/>
    </row>
    <row r="234" spans="6:16" s="7" customFormat="1" x14ac:dyDescent="0.2">
      <c r="H234" s="54"/>
      <c r="I234" s="54"/>
      <c r="J234" s="54"/>
      <c r="K234" s="54"/>
      <c r="L234" s="54"/>
      <c r="P234" s="26"/>
    </row>
    <row r="235" spans="6:16" s="7" customFormat="1" x14ac:dyDescent="0.2">
      <c r="H235" s="54"/>
      <c r="I235" s="54"/>
      <c r="J235" s="54"/>
      <c r="K235" s="54"/>
      <c r="L235" s="54"/>
      <c r="P235" s="26"/>
    </row>
    <row r="236" spans="6:16" s="7" customFormat="1" ht="7.5" customHeight="1" x14ac:dyDescent="0.2">
      <c r="H236" s="54"/>
      <c r="I236" s="54"/>
      <c r="J236" s="54"/>
      <c r="K236" s="54"/>
      <c r="L236" s="54"/>
      <c r="P236" s="26"/>
    </row>
    <row r="237" spans="6:16" s="7" customFormat="1" x14ac:dyDescent="0.2">
      <c r="H237" s="54"/>
      <c r="I237" s="54"/>
      <c r="J237" s="54"/>
      <c r="K237" s="54"/>
      <c r="L237" s="54"/>
      <c r="M237" s="85"/>
      <c r="P237" s="26"/>
    </row>
    <row r="238" spans="6:16" s="7" customFormat="1" ht="9" customHeight="1" x14ac:dyDescent="0.2">
      <c r="H238" s="54"/>
      <c r="I238" s="54"/>
      <c r="J238" s="54"/>
      <c r="K238" s="54"/>
      <c r="L238" s="54"/>
      <c r="P238" s="26"/>
    </row>
    <row r="239" spans="6:16" s="7" customFormat="1" x14ac:dyDescent="0.2">
      <c r="H239" s="54"/>
      <c r="I239" s="54"/>
      <c r="J239" s="54"/>
      <c r="K239" s="54"/>
      <c r="L239" s="54"/>
      <c r="M239" s="86"/>
      <c r="P239" s="26"/>
    </row>
    <row r="240" spans="6:16" s="7" customFormat="1" ht="7.5" customHeight="1" x14ac:dyDescent="0.2">
      <c r="H240" s="55"/>
      <c r="I240" s="55"/>
      <c r="J240" s="55"/>
      <c r="K240" s="55"/>
      <c r="L240" s="55"/>
      <c r="P240" s="26"/>
    </row>
    <row r="241" spans="6:16" s="7" customFormat="1" x14ac:dyDescent="0.2">
      <c r="H241" s="49"/>
      <c r="I241" s="49"/>
      <c r="J241" s="49"/>
      <c r="K241" s="49"/>
      <c r="L241" s="49"/>
      <c r="P241" s="26"/>
    </row>
    <row r="242" spans="6:16" s="7" customFormat="1" x14ac:dyDescent="0.2">
      <c r="P242" s="26"/>
    </row>
    <row r="243" spans="6:16" s="7" customFormat="1" x14ac:dyDescent="0.2">
      <c r="P243" s="26"/>
    </row>
    <row r="244" spans="6:16" s="7" customFormat="1" x14ac:dyDescent="0.2">
      <c r="F244" s="87"/>
      <c r="G244" s="88"/>
      <c r="L244" s="88"/>
      <c r="P244" s="26"/>
    </row>
    <row r="245" spans="6:16" s="7" customFormat="1" ht="6" customHeight="1" x14ac:dyDescent="0.2">
      <c r="F245" s="87"/>
      <c r="P245" s="26"/>
    </row>
    <row r="246" spans="6:16" s="7" customFormat="1" x14ac:dyDescent="0.2">
      <c r="G246" s="49"/>
      <c r="P246" s="26"/>
    </row>
    <row r="247" spans="6:16" s="7" customFormat="1" ht="6" customHeight="1" x14ac:dyDescent="0.2">
      <c r="G247" s="49"/>
      <c r="P247" s="26"/>
    </row>
    <row r="248" spans="6:16" s="7" customFormat="1" ht="13.9" customHeight="1" x14ac:dyDescent="0.2">
      <c r="G248" s="49"/>
      <c r="P248" s="26"/>
    </row>
    <row r="249" spans="6:16" s="7" customFormat="1" x14ac:dyDescent="0.2">
      <c r="G249" s="69"/>
      <c r="J249" s="72"/>
      <c r="P249" s="26"/>
    </row>
    <row r="250" spans="6:16" s="7" customFormat="1" x14ac:dyDescent="0.2">
      <c r="G250" s="49"/>
      <c r="P250" s="26"/>
    </row>
    <row r="251" spans="6:16" s="7" customFormat="1" x14ac:dyDescent="0.2">
      <c r="G251" s="26"/>
      <c r="J251" s="72"/>
      <c r="L251" s="55"/>
      <c r="P251" s="26"/>
    </row>
    <row r="252" spans="6:16" s="7" customFormat="1" x14ac:dyDescent="0.2">
      <c r="G252" s="26"/>
      <c r="L252" s="55"/>
      <c r="P252" s="26"/>
    </row>
    <row r="253" spans="6:16" s="7" customFormat="1" x14ac:dyDescent="0.2">
      <c r="G253" s="49"/>
      <c r="L253" s="55"/>
      <c r="P253" s="26"/>
    </row>
    <row r="254" spans="6:16" s="7" customFormat="1" x14ac:dyDescent="0.2">
      <c r="G254" s="51"/>
      <c r="L254" s="55"/>
      <c r="P254" s="26"/>
    </row>
    <row r="255" spans="6:16" s="7" customFormat="1" x14ac:dyDescent="0.2">
      <c r="G255" s="55"/>
      <c r="L255" s="55"/>
      <c r="P255" s="26"/>
    </row>
    <row r="256" spans="6:16" s="7" customFormat="1" x14ac:dyDescent="0.2">
      <c r="F256" s="89"/>
      <c r="L256" s="55"/>
      <c r="P256" s="26"/>
    </row>
    <row r="257" spans="1:19" s="7" customFormat="1" x14ac:dyDescent="0.2">
      <c r="G257" s="56"/>
      <c r="L257" s="55"/>
      <c r="P257" s="26"/>
    </row>
    <row r="258" spans="1:19" s="7" customFormat="1" ht="5.65" customHeight="1" x14ac:dyDescent="0.2">
      <c r="F258" s="90"/>
      <c r="P258" s="26"/>
    </row>
    <row r="259" spans="1:19" s="7" customFormat="1" ht="14.25" customHeight="1" x14ac:dyDescent="0.2">
      <c r="A259" s="71"/>
      <c r="F259" s="90"/>
      <c r="P259" s="26"/>
    </row>
    <row r="260" spans="1:19" s="7" customFormat="1" x14ac:dyDescent="0.2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P260" s="26"/>
    </row>
    <row r="261" spans="1:19" s="7" customFormat="1" ht="15" x14ac:dyDescent="0.2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N261" s="226"/>
      <c r="O261" s="227"/>
      <c r="P261" s="12"/>
      <c r="Q261" s="13"/>
      <c r="R261" s="13"/>
      <c r="S261" s="13"/>
    </row>
    <row r="262" spans="1:19" s="7" customFormat="1" ht="15.75" customHeight="1" x14ac:dyDescent="0.2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N262" s="226"/>
      <c r="O262" s="227"/>
      <c r="P262" s="12"/>
      <c r="Q262" s="13"/>
      <c r="R262" s="13"/>
      <c r="S262" s="13"/>
    </row>
    <row r="263" spans="1:19" s="15" customFormat="1" ht="25.5" x14ac:dyDescent="0.3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N263" s="64"/>
      <c r="O263" s="64"/>
      <c r="P263" s="14"/>
      <c r="Q263" s="64"/>
      <c r="R263" s="64"/>
      <c r="S263" s="64"/>
    </row>
    <row r="264" spans="1:19" s="15" customFormat="1" ht="25.5" customHeight="1" x14ac:dyDescent="0.3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N264" s="228"/>
      <c r="O264" s="228"/>
      <c r="P264" s="16"/>
      <c r="Q264" s="17"/>
      <c r="R264" s="17"/>
      <c r="S264" s="17"/>
    </row>
    <row r="265" spans="1:19" s="7" customFormat="1" ht="15" x14ac:dyDescent="0.2">
      <c r="N265" s="65"/>
      <c r="O265" s="65"/>
      <c r="P265" s="16"/>
      <c r="Q265" s="18"/>
      <c r="R265" s="18"/>
      <c r="S265" s="18"/>
    </row>
    <row r="266" spans="1:19" s="7" customFormat="1" ht="15" x14ac:dyDescent="0.2">
      <c r="N266" s="19"/>
      <c r="O266" s="19"/>
      <c r="P266" s="16"/>
      <c r="Q266" s="17"/>
      <c r="R266" s="17"/>
      <c r="S266" s="17"/>
    </row>
    <row r="267" spans="1:19" s="7" customFormat="1" ht="15" x14ac:dyDescent="0.2">
      <c r="N267" s="19"/>
      <c r="O267" s="19"/>
      <c r="P267" s="16"/>
      <c r="Q267" s="17"/>
      <c r="R267" s="17"/>
      <c r="S267" s="17"/>
    </row>
    <row r="268" spans="1:19" s="7" customFormat="1" ht="16.5" customHeight="1" x14ac:dyDescent="0.25">
      <c r="B268" s="91"/>
      <c r="H268" s="70"/>
      <c r="N268" s="19"/>
      <c r="O268" s="19"/>
      <c r="P268" s="16"/>
      <c r="Q268" s="17"/>
      <c r="R268" s="17"/>
      <c r="S268" s="17"/>
    </row>
    <row r="269" spans="1:19" s="7" customFormat="1" ht="6" customHeight="1" x14ac:dyDescent="0.2">
      <c r="H269" s="70"/>
      <c r="N269" s="19"/>
      <c r="O269" s="19"/>
      <c r="P269" s="16"/>
      <c r="Q269" s="17"/>
      <c r="R269" s="17"/>
      <c r="S269" s="17"/>
    </row>
    <row r="270" spans="1:19" s="7" customFormat="1" ht="14.25" customHeight="1" x14ac:dyDescent="0.2">
      <c r="H270" s="70"/>
      <c r="N270" s="65"/>
      <c r="O270" s="65"/>
      <c r="P270" s="16"/>
      <c r="Q270" s="18"/>
      <c r="R270" s="18"/>
      <c r="S270" s="18"/>
    </row>
    <row r="271" spans="1:19" s="7" customFormat="1" ht="14.25" customHeight="1" x14ac:dyDescent="0.2">
      <c r="F271" s="73"/>
      <c r="G271" s="73"/>
      <c r="H271" s="70"/>
      <c r="N271" s="65"/>
      <c r="O271" s="65"/>
      <c r="P271" s="16"/>
      <c r="Q271" s="18"/>
      <c r="R271" s="18"/>
      <c r="S271" s="18"/>
    </row>
    <row r="272" spans="1:19" s="7" customFormat="1" ht="14.25" customHeight="1" x14ac:dyDescent="0.2">
      <c r="F272" s="63"/>
      <c r="G272" s="63"/>
      <c r="H272" s="92"/>
      <c r="N272" s="65"/>
      <c r="O272" s="20"/>
      <c r="P272" s="16"/>
      <c r="Q272" s="17"/>
      <c r="R272" s="18"/>
      <c r="S272" s="17"/>
    </row>
    <row r="273" spans="2:19" s="7" customFormat="1" ht="6" customHeight="1" x14ac:dyDescent="0.2">
      <c r="F273" s="63"/>
      <c r="G273" s="63"/>
      <c r="H273" s="70"/>
      <c r="N273" s="65"/>
      <c r="O273" s="20"/>
      <c r="P273" s="16"/>
      <c r="Q273" s="17"/>
      <c r="R273" s="18"/>
      <c r="S273" s="17"/>
    </row>
    <row r="274" spans="2:19" s="7" customFormat="1" ht="15" x14ac:dyDescent="0.2">
      <c r="F274" s="56"/>
      <c r="G274" s="56"/>
      <c r="J274" s="70"/>
      <c r="N274" s="65"/>
      <c r="O274" s="65"/>
      <c r="P274" s="21"/>
      <c r="Q274" s="22"/>
      <c r="R274" s="65"/>
      <c r="S274" s="65"/>
    </row>
    <row r="275" spans="2:19" s="7" customFormat="1" ht="13.9" customHeight="1" x14ac:dyDescent="0.2">
      <c r="F275" s="60"/>
      <c r="G275" s="60"/>
      <c r="N275" s="65"/>
      <c r="O275" s="65"/>
      <c r="P275" s="224"/>
      <c r="Q275" s="224"/>
      <c r="R275" s="224"/>
      <c r="S275" s="23"/>
    </row>
    <row r="276" spans="2:19" s="7" customFormat="1" ht="15.4" customHeight="1" x14ac:dyDescent="0.2">
      <c r="F276" s="40"/>
      <c r="G276" s="40"/>
      <c r="N276" s="65"/>
      <c r="O276" s="65"/>
      <c r="P276" s="21"/>
      <c r="Q276" s="65"/>
      <c r="R276" s="65"/>
      <c r="S276" s="18"/>
    </row>
    <row r="277" spans="2:19" s="7" customFormat="1" ht="10.5" customHeight="1" x14ac:dyDescent="0.2">
      <c r="N277" s="65"/>
      <c r="O277" s="65"/>
      <c r="P277" s="224"/>
      <c r="Q277" s="224"/>
      <c r="R277" s="224"/>
      <c r="S277" s="17"/>
    </row>
    <row r="278" spans="2:19" s="7" customFormat="1" ht="15.4" customHeight="1" x14ac:dyDescent="0.2">
      <c r="F278" s="40"/>
      <c r="G278" s="40"/>
      <c r="N278" s="24"/>
      <c r="O278" s="24"/>
      <c r="P278" s="25"/>
      <c r="Q278" s="24"/>
      <c r="R278" s="24"/>
      <c r="S278" s="24"/>
    </row>
    <row r="279" spans="2:19" s="7" customFormat="1" x14ac:dyDescent="0.2">
      <c r="P279" s="26"/>
    </row>
    <row r="280" spans="2:19" s="7" customFormat="1" x14ac:dyDescent="0.2">
      <c r="P280" s="26"/>
    </row>
    <row r="281" spans="2:19" s="7" customFormat="1" ht="18" x14ac:dyDescent="0.25">
      <c r="B281" s="91"/>
      <c r="P281" s="26"/>
    </row>
    <row r="282" spans="2:19" s="7" customFormat="1" ht="6" customHeight="1" x14ac:dyDescent="0.25">
      <c r="B282" s="91"/>
      <c r="P282" s="26"/>
    </row>
    <row r="283" spans="2:19" s="7" customFormat="1" ht="15" customHeight="1" x14ac:dyDescent="0.2">
      <c r="F283" s="60"/>
      <c r="P283" s="26"/>
    </row>
    <row r="284" spans="2:19" s="7" customFormat="1" x14ac:dyDescent="0.2">
      <c r="F284" s="40"/>
      <c r="P284" s="26"/>
    </row>
    <row r="285" spans="2:19" s="7" customFormat="1" x14ac:dyDescent="0.2">
      <c r="F285" s="40"/>
      <c r="P285" s="26"/>
    </row>
    <row r="286" spans="2:19" s="7" customFormat="1" ht="9" customHeight="1" x14ac:dyDescent="0.2">
      <c r="F286" s="40"/>
      <c r="P286" s="26"/>
    </row>
    <row r="287" spans="2:19" s="7" customFormat="1" ht="15.4" customHeight="1" x14ac:dyDescent="0.2">
      <c r="F287" s="40"/>
      <c r="P287" s="26"/>
    </row>
    <row r="288" spans="2:19" s="7" customFormat="1" ht="15.4" customHeight="1" x14ac:dyDescent="0.2">
      <c r="P288" s="26"/>
    </row>
    <row r="289" spans="2:16" s="7" customFormat="1" ht="15.4" customHeight="1" x14ac:dyDescent="0.2">
      <c r="P289" s="26"/>
    </row>
    <row r="290" spans="2:16" s="7" customFormat="1" ht="15.4" customHeight="1" x14ac:dyDescent="0.25">
      <c r="B290" s="91"/>
      <c r="P290" s="26"/>
    </row>
    <row r="291" spans="2:16" s="7" customFormat="1" ht="6" customHeight="1" x14ac:dyDescent="0.2">
      <c r="P291" s="26"/>
    </row>
    <row r="292" spans="2:16" s="7" customFormat="1" ht="15.4" customHeight="1" x14ac:dyDescent="0.2">
      <c r="F292" s="49"/>
      <c r="P292" s="26"/>
    </row>
    <row r="293" spans="2:16" s="7" customFormat="1" ht="12" customHeight="1" x14ac:dyDescent="0.2">
      <c r="P293" s="26"/>
    </row>
    <row r="294" spans="2:16" s="7" customFormat="1" ht="15.4" customHeight="1" x14ac:dyDescent="0.2">
      <c r="F294" s="93"/>
      <c r="P294" s="26"/>
    </row>
    <row r="295" spans="2:16" s="7" customFormat="1" ht="15.4" customHeight="1" x14ac:dyDescent="0.2">
      <c r="F295" s="56"/>
      <c r="P295" s="26"/>
    </row>
    <row r="296" spans="2:16" s="7" customFormat="1" ht="15.4" customHeight="1" x14ac:dyDescent="0.2">
      <c r="F296" s="93"/>
      <c r="P296" s="26"/>
    </row>
    <row r="297" spans="2:16" s="7" customFormat="1" ht="15.4" customHeight="1" x14ac:dyDescent="0.2">
      <c r="F297" s="49"/>
      <c r="P297" s="26"/>
    </row>
    <row r="298" spans="2:16" s="7" customFormat="1" ht="15.4" customHeight="1" x14ac:dyDescent="0.2">
      <c r="P298" s="26"/>
    </row>
    <row r="299" spans="2:16" s="7" customFormat="1" ht="15.4" customHeight="1" x14ac:dyDescent="0.25">
      <c r="B299" s="91"/>
      <c r="F299" s="94"/>
      <c r="G299" s="73"/>
      <c r="H299" s="63"/>
      <c r="I299" s="63"/>
      <c r="P299" s="26"/>
    </row>
    <row r="300" spans="2:16" s="7" customFormat="1" ht="15.4" customHeight="1" x14ac:dyDescent="0.2">
      <c r="F300" s="63"/>
      <c r="G300" s="63"/>
      <c r="H300" s="63"/>
      <c r="I300" s="63"/>
      <c r="P300" s="26"/>
    </row>
    <row r="301" spans="2:16" s="7" customFormat="1" ht="6.4" customHeight="1" x14ac:dyDescent="0.2">
      <c r="P301" s="26"/>
    </row>
    <row r="302" spans="2:16" s="7" customFormat="1" ht="15.4" customHeight="1" x14ac:dyDescent="0.2">
      <c r="F302" s="49"/>
      <c r="G302" s="40"/>
      <c r="H302" s="40"/>
      <c r="I302" s="40"/>
      <c r="P302" s="26"/>
    </row>
    <row r="303" spans="2:16" s="7" customFormat="1" ht="7.15" customHeight="1" x14ac:dyDescent="0.2">
      <c r="G303" s="40"/>
      <c r="H303" s="40"/>
      <c r="I303" s="40"/>
      <c r="P303" s="26"/>
    </row>
    <row r="304" spans="2:16" s="7" customFormat="1" ht="15.4" customHeight="1" x14ac:dyDescent="0.2">
      <c r="F304" s="95"/>
      <c r="G304" s="40"/>
      <c r="H304" s="40"/>
      <c r="I304" s="40"/>
      <c r="P304" s="26"/>
    </row>
    <row r="305" spans="1:30" s="7" customFormat="1" ht="6" customHeight="1" x14ac:dyDescent="0.2">
      <c r="G305" s="70"/>
      <c r="I305" s="40"/>
      <c r="P305" s="26"/>
    </row>
    <row r="306" spans="1:30" s="7" customFormat="1" ht="15.4" customHeight="1" x14ac:dyDescent="0.2">
      <c r="F306" s="49"/>
      <c r="G306" s="40"/>
      <c r="I306" s="40"/>
      <c r="N306" s="96"/>
      <c r="P306" s="26"/>
    </row>
    <row r="307" spans="1:30" s="7" customFormat="1" x14ac:dyDescent="0.2">
      <c r="P307" s="26"/>
    </row>
    <row r="308" spans="1:30" s="75" customFormat="1" x14ac:dyDescent="0.2">
      <c r="A308" s="7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26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s="75" customFormat="1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"/>
      <c r="M309" s="7"/>
      <c r="N309" s="7"/>
      <c r="O309" s="7"/>
      <c r="P309" s="26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s="75" customFormat="1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"/>
      <c r="M310" s="7"/>
      <c r="N310" s="7"/>
      <c r="O310" s="7"/>
      <c r="P310" s="26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s="75" customFormat="1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"/>
      <c r="M311" s="7"/>
      <c r="N311" s="7"/>
      <c r="O311" s="7"/>
      <c r="P311" s="26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s="75" customFormat="1" ht="25.5" x14ac:dyDescent="0.3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15"/>
      <c r="M312" s="7"/>
      <c r="N312" s="7"/>
      <c r="O312" s="7"/>
      <c r="P312" s="26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s="75" customFormat="1" ht="25.5" x14ac:dyDescent="0.3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15"/>
      <c r="M313" s="7"/>
      <c r="N313" s="7"/>
      <c r="O313" s="7"/>
      <c r="P313" s="26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s="75" customFormat="1" x14ac:dyDescent="0.2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"/>
      <c r="M314" s="7"/>
      <c r="N314" s="7"/>
      <c r="O314" s="7"/>
      <c r="P314" s="26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s="75" customFormat="1" x14ac:dyDescent="0.2">
      <c r="A315" s="73"/>
      <c r="B315" s="73"/>
      <c r="C315" s="73"/>
      <c r="D315" s="7"/>
      <c r="E315" s="73"/>
      <c r="F315" s="73"/>
      <c r="G315" s="73"/>
      <c r="H315" s="73"/>
      <c r="I315" s="73"/>
      <c r="J315" s="73"/>
      <c r="K315" s="73"/>
      <c r="L315" s="7"/>
      <c r="M315" s="7"/>
      <c r="N315" s="7"/>
      <c r="O315" s="7"/>
      <c r="P315" s="26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s="75" customFormat="1" x14ac:dyDescent="0.2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"/>
      <c r="M316" s="7"/>
      <c r="N316" s="7"/>
      <c r="O316" s="7"/>
      <c r="P316" s="26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s="75" customFormat="1" x14ac:dyDescent="0.2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"/>
      <c r="M317" s="7"/>
      <c r="N317" s="7"/>
      <c r="O317" s="7"/>
      <c r="P317" s="26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s="75" customFormat="1" x14ac:dyDescent="0.2">
      <c r="A318" s="7"/>
      <c r="B318" s="7"/>
      <c r="C318" s="7"/>
      <c r="D318" s="7"/>
      <c r="E318" s="7"/>
      <c r="F318" s="63"/>
      <c r="G318" s="63"/>
      <c r="H318" s="63"/>
      <c r="I318" s="63"/>
      <c r="J318" s="63"/>
      <c r="K318" s="58"/>
      <c r="L318" s="7"/>
      <c r="M318" s="7"/>
      <c r="N318" s="7"/>
      <c r="O318" s="7"/>
      <c r="P318" s="26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s="75" customFormat="1" x14ac:dyDescent="0.2">
      <c r="A319" s="7"/>
      <c r="B319" s="7"/>
      <c r="C319" s="7"/>
      <c r="D319" s="7"/>
      <c r="E319" s="7"/>
      <c r="F319" s="57"/>
      <c r="G319" s="57"/>
      <c r="H319" s="57"/>
      <c r="I319" s="58"/>
      <c r="J319" s="58"/>
      <c r="K319" s="58"/>
      <c r="L319" s="7"/>
      <c r="M319" s="7"/>
      <c r="N319" s="7"/>
      <c r="O319" s="7"/>
      <c r="P319" s="26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s="75" customFormat="1" x14ac:dyDescent="0.2">
      <c r="A320" s="7"/>
      <c r="B320" s="7"/>
      <c r="C320" s="7"/>
      <c r="D320" s="7"/>
      <c r="E320" s="7"/>
      <c r="F320" s="57"/>
      <c r="G320" s="58"/>
      <c r="H320" s="58"/>
      <c r="I320" s="58"/>
      <c r="J320" s="58"/>
      <c r="K320" s="58"/>
      <c r="L320" s="7"/>
      <c r="M320" s="7"/>
      <c r="N320" s="7"/>
      <c r="O320" s="7"/>
      <c r="P320" s="26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s="75" customFormat="1" x14ac:dyDescent="0.2">
      <c r="A321" s="7"/>
      <c r="B321" s="7"/>
      <c r="C321" s="7"/>
      <c r="D321" s="7"/>
      <c r="E321" s="7"/>
      <c r="F321" s="49"/>
      <c r="G321" s="49"/>
      <c r="H321" s="49"/>
      <c r="I321" s="49"/>
      <c r="J321" s="49"/>
      <c r="K321" s="56"/>
      <c r="L321" s="7"/>
      <c r="M321" s="97"/>
      <c r="N321" s="7"/>
      <c r="O321" s="7"/>
      <c r="P321" s="26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s="75" customFormat="1" x14ac:dyDescent="0.2">
      <c r="A322" s="7"/>
      <c r="B322" s="7"/>
      <c r="C322" s="7"/>
      <c r="D322" s="7"/>
      <c r="E322" s="82"/>
      <c r="F322" s="26"/>
      <c r="G322" s="26"/>
      <c r="H322" s="26"/>
      <c r="I322" s="26"/>
      <c r="J322" s="26"/>
      <c r="K322" s="60"/>
      <c r="L322" s="7"/>
      <c r="M322" s="7"/>
      <c r="N322" s="7"/>
      <c r="O322" s="7"/>
      <c r="P322" s="26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s="75" customFormat="1" x14ac:dyDescent="0.2">
      <c r="A323" s="7"/>
      <c r="B323" s="7"/>
      <c r="C323" s="7"/>
      <c r="D323" s="7"/>
      <c r="E323" s="82"/>
      <c r="F323" s="26"/>
      <c r="G323" s="26"/>
      <c r="H323" s="26"/>
      <c r="I323" s="26"/>
      <c r="J323" s="26"/>
      <c r="K323" s="60"/>
      <c r="L323" s="7"/>
      <c r="M323" s="7"/>
      <c r="N323" s="7"/>
      <c r="O323" s="7"/>
      <c r="P323" s="26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s="75" customFormat="1" x14ac:dyDescent="0.2">
      <c r="A324" s="7"/>
      <c r="B324" s="7"/>
      <c r="C324" s="7"/>
      <c r="D324" s="7"/>
      <c r="E324" s="82"/>
      <c r="F324" s="26"/>
      <c r="G324" s="26"/>
      <c r="H324" s="26"/>
      <c r="I324" s="26"/>
      <c r="J324" s="26"/>
      <c r="K324" s="60"/>
      <c r="L324" s="7"/>
      <c r="M324" s="7"/>
      <c r="N324" s="7"/>
      <c r="O324" s="7"/>
      <c r="P324" s="26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s="75" customFormat="1" x14ac:dyDescent="0.2">
      <c r="A325" s="7"/>
      <c r="B325" s="7"/>
      <c r="C325" s="7"/>
      <c r="D325" s="7"/>
      <c r="E325" s="82"/>
      <c r="F325" s="26"/>
      <c r="G325" s="26"/>
      <c r="H325" s="26"/>
      <c r="I325" s="26"/>
      <c r="J325" s="26"/>
      <c r="K325" s="60"/>
      <c r="L325" s="7"/>
      <c r="M325" s="7"/>
      <c r="N325" s="7"/>
      <c r="O325" s="7"/>
      <c r="P325" s="26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s="75" customFormat="1" x14ac:dyDescent="0.2">
      <c r="A326" s="7"/>
      <c r="B326" s="7"/>
      <c r="C326" s="7"/>
      <c r="D326" s="7"/>
      <c r="E326" s="82"/>
      <c r="F326" s="26"/>
      <c r="G326" s="26"/>
      <c r="H326" s="26"/>
      <c r="I326" s="26"/>
      <c r="J326" s="26"/>
      <c r="K326" s="60"/>
      <c r="L326" s="7"/>
      <c r="M326" s="7"/>
      <c r="N326" s="7"/>
      <c r="O326" s="7"/>
      <c r="P326" s="26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s="75" customFormat="1" x14ac:dyDescent="0.2">
      <c r="A327" s="7"/>
      <c r="B327" s="7"/>
      <c r="C327" s="7"/>
      <c r="D327" s="7"/>
      <c r="E327" s="82"/>
      <c r="F327" s="26"/>
      <c r="G327" s="26"/>
      <c r="H327" s="26"/>
      <c r="I327" s="26"/>
      <c r="J327" s="26"/>
      <c r="K327" s="60"/>
      <c r="L327" s="7"/>
      <c r="M327" s="7"/>
      <c r="N327" s="7"/>
      <c r="O327" s="7"/>
      <c r="P327" s="26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s="75" customFormat="1" x14ac:dyDescent="0.2">
      <c r="A328" s="7"/>
      <c r="B328" s="7"/>
      <c r="C328" s="7"/>
      <c r="D328" s="7"/>
      <c r="E328" s="82"/>
      <c r="F328" s="26"/>
      <c r="G328" s="26"/>
      <c r="H328" s="26"/>
      <c r="I328" s="26"/>
      <c r="J328" s="26"/>
      <c r="K328" s="60"/>
      <c r="L328" s="7"/>
      <c r="M328" s="7"/>
      <c r="N328" s="7"/>
      <c r="O328" s="7"/>
      <c r="P328" s="26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s="75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26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s="75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26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s="75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26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s="75" customFormat="1" x14ac:dyDescent="0.2">
      <c r="A332" s="7"/>
      <c r="B332" s="7"/>
      <c r="C332" s="7"/>
      <c r="D332" s="7"/>
      <c r="E332" s="7"/>
      <c r="F332" s="49"/>
      <c r="G332" s="49"/>
      <c r="H332" s="49"/>
      <c r="I332" s="49"/>
      <c r="J332" s="49"/>
      <c r="K332" s="66"/>
      <c r="L332" s="7"/>
      <c r="M332" s="97"/>
      <c r="N332" s="7"/>
      <c r="O332" s="7"/>
      <c r="P332" s="26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s="75" customFormat="1" x14ac:dyDescent="0.2">
      <c r="A333" s="7"/>
      <c r="B333" s="7"/>
      <c r="C333" s="7"/>
      <c r="D333" s="7"/>
      <c r="E333" s="82"/>
      <c r="F333" s="26"/>
      <c r="G333" s="26"/>
      <c r="H333" s="26"/>
      <c r="I333" s="26"/>
      <c r="J333" s="26"/>
      <c r="K333" s="60"/>
      <c r="L333" s="7"/>
      <c r="M333" s="7"/>
      <c r="N333" s="7"/>
      <c r="O333" s="7"/>
      <c r="P333" s="26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s="75" customFormat="1" x14ac:dyDescent="0.2">
      <c r="A334" s="7"/>
      <c r="B334" s="7"/>
      <c r="C334" s="7"/>
      <c r="D334" s="7"/>
      <c r="E334" s="82"/>
      <c r="F334" s="26"/>
      <c r="G334" s="26"/>
      <c r="H334" s="26"/>
      <c r="I334" s="26"/>
      <c r="J334" s="26"/>
      <c r="K334" s="60"/>
      <c r="L334" s="7"/>
      <c r="M334" s="7"/>
      <c r="N334" s="7"/>
      <c r="O334" s="7"/>
      <c r="P334" s="26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s="75" customFormat="1" x14ac:dyDescent="0.2">
      <c r="A335" s="7"/>
      <c r="B335" s="7"/>
      <c r="C335" s="7"/>
      <c r="D335" s="7"/>
      <c r="E335" s="82"/>
      <c r="F335" s="26"/>
      <c r="G335" s="26"/>
      <c r="H335" s="26"/>
      <c r="I335" s="26"/>
      <c r="J335" s="26"/>
      <c r="K335" s="60"/>
      <c r="L335" s="7"/>
      <c r="M335" s="7"/>
      <c r="N335" s="7"/>
      <c r="O335" s="7"/>
      <c r="P335" s="26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s="75" customFormat="1" x14ac:dyDescent="0.2">
      <c r="A336" s="7"/>
      <c r="B336" s="7"/>
      <c r="C336" s="7"/>
      <c r="D336" s="7"/>
      <c r="E336" s="82"/>
      <c r="F336" s="26"/>
      <c r="G336" s="26"/>
      <c r="H336" s="26"/>
      <c r="I336" s="26"/>
      <c r="J336" s="26"/>
      <c r="K336" s="60"/>
      <c r="L336" s="7"/>
      <c r="M336" s="7"/>
      <c r="N336" s="7"/>
      <c r="O336" s="7"/>
      <c r="P336" s="26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s="75" customFormat="1" x14ac:dyDescent="0.2">
      <c r="A337" s="7"/>
      <c r="B337" s="7"/>
      <c r="C337" s="7"/>
      <c r="D337" s="7"/>
      <c r="E337" s="82"/>
      <c r="F337" s="26"/>
      <c r="G337" s="26"/>
      <c r="H337" s="26"/>
      <c r="I337" s="26"/>
      <c r="J337" s="26"/>
      <c r="K337" s="60"/>
      <c r="L337" s="7"/>
      <c r="M337" s="7"/>
      <c r="N337" s="7"/>
      <c r="O337" s="7"/>
      <c r="P337" s="26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s="75" customFormat="1" x14ac:dyDescent="0.2">
      <c r="A338" s="7"/>
      <c r="B338" s="7"/>
      <c r="C338" s="7"/>
      <c r="D338" s="7"/>
      <c r="E338" s="82"/>
      <c r="F338" s="26"/>
      <c r="G338" s="26"/>
      <c r="H338" s="26"/>
      <c r="I338" s="26"/>
      <c r="J338" s="26"/>
      <c r="K338" s="60"/>
      <c r="L338" s="7"/>
      <c r="M338" s="7"/>
      <c r="N338" s="7"/>
      <c r="O338" s="7"/>
      <c r="P338" s="26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s="75" customFormat="1" x14ac:dyDescent="0.2">
      <c r="A339" s="7"/>
      <c r="B339" s="7"/>
      <c r="C339" s="7"/>
      <c r="D339" s="7"/>
      <c r="E339" s="82"/>
      <c r="F339" s="26"/>
      <c r="G339" s="26"/>
      <c r="H339" s="26"/>
      <c r="I339" s="26"/>
      <c r="J339" s="26"/>
      <c r="K339" s="60"/>
      <c r="L339" s="7"/>
      <c r="M339" s="7"/>
      <c r="N339" s="7"/>
      <c r="O339" s="7"/>
      <c r="P339" s="26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s="75" customFormat="1" x14ac:dyDescent="0.2">
      <c r="A340" s="7"/>
      <c r="B340" s="7"/>
      <c r="C340" s="7"/>
      <c r="D340" s="7"/>
      <c r="E340" s="70"/>
      <c r="F340" s="93"/>
      <c r="G340" s="93"/>
      <c r="H340" s="93"/>
      <c r="I340" s="93"/>
      <c r="J340" s="93"/>
      <c r="K340" s="60"/>
      <c r="L340" s="7"/>
      <c r="M340" s="7"/>
      <c r="N340" s="7"/>
      <c r="O340" s="7"/>
      <c r="P340" s="26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s="75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26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s="75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26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s="75" customFormat="1" x14ac:dyDescent="0.2">
      <c r="A343" s="7"/>
      <c r="B343" s="7"/>
      <c r="C343" s="7"/>
      <c r="D343" s="7"/>
      <c r="E343" s="7"/>
      <c r="F343" s="73"/>
      <c r="G343" s="73"/>
      <c r="H343" s="73"/>
      <c r="I343" s="73"/>
      <c r="J343" s="73"/>
      <c r="K343" s="73"/>
      <c r="L343" s="73"/>
      <c r="M343" s="7"/>
      <c r="N343" s="7"/>
      <c r="O343" s="7"/>
      <c r="P343" s="26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s="75" customFormat="1" x14ac:dyDescent="0.2">
      <c r="A344" s="7"/>
      <c r="B344" s="7"/>
      <c r="C344" s="7"/>
      <c r="D344" s="7"/>
      <c r="E344" s="86"/>
      <c r="F344" s="82"/>
      <c r="G344" s="82"/>
      <c r="H344" s="82"/>
      <c r="I344" s="82"/>
      <c r="J344" s="82"/>
      <c r="K344" s="82"/>
      <c r="L344" s="82"/>
      <c r="M344" s="7"/>
      <c r="N344" s="7"/>
      <c r="O344" s="7"/>
      <c r="P344" s="26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s="75" customFormat="1" x14ac:dyDescent="0.2">
      <c r="A345" s="7"/>
      <c r="B345" s="7"/>
      <c r="C345" s="7"/>
      <c r="D345" s="7"/>
      <c r="E345" s="82"/>
      <c r="F345" s="56"/>
      <c r="G345" s="56"/>
      <c r="H345" s="56"/>
      <c r="I345" s="56"/>
      <c r="J345" s="56"/>
      <c r="K345" s="56"/>
      <c r="L345" s="56"/>
      <c r="M345" s="7"/>
      <c r="N345" s="7"/>
      <c r="O345" s="7"/>
      <c r="P345" s="26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s="75" customFormat="1" x14ac:dyDescent="0.2">
      <c r="A346" s="7"/>
      <c r="B346" s="7"/>
      <c r="C346" s="7"/>
      <c r="D346" s="7"/>
      <c r="E346" s="82"/>
      <c r="F346" s="60"/>
      <c r="G346" s="60"/>
      <c r="H346" s="60"/>
      <c r="I346" s="60"/>
      <c r="J346" s="60"/>
      <c r="K346" s="60"/>
      <c r="L346" s="60"/>
      <c r="M346" s="7"/>
      <c r="N346" s="7"/>
      <c r="O346" s="7"/>
      <c r="P346" s="26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s="75" customFormat="1" x14ac:dyDescent="0.2">
      <c r="A347" s="7"/>
      <c r="B347" s="7"/>
      <c r="C347" s="7"/>
      <c r="D347" s="7"/>
      <c r="E347" s="82"/>
      <c r="F347" s="60"/>
      <c r="G347" s="60"/>
      <c r="H347" s="60"/>
      <c r="I347" s="60"/>
      <c r="J347" s="60"/>
      <c r="K347" s="60"/>
      <c r="L347" s="60"/>
      <c r="M347" s="7"/>
      <c r="N347" s="7"/>
      <c r="O347" s="7"/>
      <c r="P347" s="26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s="75" customFormat="1" x14ac:dyDescent="0.2">
      <c r="A348" s="7"/>
      <c r="B348" s="7"/>
      <c r="C348" s="7"/>
      <c r="D348" s="7"/>
      <c r="E348" s="82"/>
      <c r="F348" s="60"/>
      <c r="G348" s="60"/>
      <c r="H348" s="60"/>
      <c r="I348" s="60"/>
      <c r="J348" s="60"/>
      <c r="K348" s="60"/>
      <c r="L348" s="60"/>
      <c r="M348" s="7"/>
      <c r="N348" s="7"/>
      <c r="O348" s="7"/>
      <c r="P348" s="26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s="75" customFormat="1" x14ac:dyDescent="0.2">
      <c r="A349" s="7"/>
      <c r="B349" s="7"/>
      <c r="C349" s="7"/>
      <c r="D349" s="7"/>
      <c r="E349" s="82"/>
      <c r="F349" s="60"/>
      <c r="G349" s="60"/>
      <c r="H349" s="60"/>
      <c r="I349" s="60"/>
      <c r="J349" s="60"/>
      <c r="K349" s="60"/>
      <c r="L349" s="60"/>
      <c r="M349" s="7"/>
      <c r="N349" s="7"/>
      <c r="O349" s="7"/>
      <c r="P349" s="26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s="75" customFormat="1" x14ac:dyDescent="0.2">
      <c r="A350" s="7"/>
      <c r="B350" s="7"/>
      <c r="C350" s="7"/>
      <c r="D350" s="7"/>
      <c r="E350" s="82"/>
      <c r="F350" s="60"/>
      <c r="G350" s="60"/>
      <c r="H350" s="60"/>
      <c r="I350" s="60"/>
      <c r="J350" s="60"/>
      <c r="K350" s="60"/>
      <c r="L350" s="60"/>
      <c r="M350" s="7"/>
      <c r="N350" s="7"/>
      <c r="O350" s="7"/>
      <c r="P350" s="26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s="75" customFormat="1" x14ac:dyDescent="0.2">
      <c r="A351" s="7"/>
      <c r="B351" s="7"/>
      <c r="C351" s="7"/>
      <c r="D351" s="7"/>
      <c r="E351" s="82"/>
      <c r="F351" s="60"/>
      <c r="G351" s="60"/>
      <c r="H351" s="60"/>
      <c r="I351" s="60"/>
      <c r="J351" s="60"/>
      <c r="K351" s="60"/>
      <c r="L351" s="60"/>
      <c r="M351" s="7"/>
      <c r="N351" s="7"/>
      <c r="O351" s="7"/>
      <c r="P351" s="26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s="75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26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s="75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26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</sheetData>
  <dataConsolidate/>
  <mergeCells count="15">
    <mergeCell ref="A128:I128"/>
    <mergeCell ref="A190:I190"/>
    <mergeCell ref="A64:I64"/>
    <mergeCell ref="P277:R277"/>
    <mergeCell ref="A2:I2"/>
    <mergeCell ref="A5:I5"/>
    <mergeCell ref="A66:I66"/>
    <mergeCell ref="A69:I69"/>
    <mergeCell ref="A130:I130"/>
    <mergeCell ref="A133:I133"/>
    <mergeCell ref="N10:P10"/>
    <mergeCell ref="N261:N262"/>
    <mergeCell ref="O261:O262"/>
    <mergeCell ref="N264:O264"/>
    <mergeCell ref="P275:R275"/>
  </mergeCells>
  <dataValidations count="1">
    <dataValidation type="list" allowBlank="1" showInputMessage="1" showErrorMessage="1" sqref="F71">
      <formula1>$F$15:$F$55</formula1>
    </dataValidation>
  </dataValidations>
  <pageMargins left="0.4" right="0.2" top="0.5" bottom="0.25" header="0.3" footer="0.3"/>
  <pageSetup scale="80" orientation="portrait" r:id="rId1"/>
  <rowBreaks count="4" manualBreakCount="4">
    <brk id="128" max="16383" man="1"/>
    <brk id="197" max="16383" man="1"/>
    <brk id="257" max="16383" man="1"/>
    <brk id="307" max="16383" man="1"/>
  </rowBreak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'Accounting Log Report'!$F$15:$F$59</xm:f>
          </x14:formula1>
          <xm:sqref>F135 F7:F13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3"/>
  <sheetViews>
    <sheetView showGridLines="0" zoomScale="83" zoomScaleNormal="40" workbookViewId="0">
      <selection activeCell="D1" sqref="D1"/>
    </sheetView>
  </sheetViews>
  <sheetFormatPr defaultColWidth="10.28515625" defaultRowHeight="14.25" x14ac:dyDescent="0.2"/>
  <cols>
    <col min="1" max="1" width="0.140625" style="3" customWidth="1"/>
    <col min="2" max="2" width="2" style="3" hidden="1" customWidth="1"/>
    <col min="3" max="3" width="0.28515625" style="3" customWidth="1"/>
    <col min="4" max="4" width="14.85546875" style="3" customWidth="1"/>
    <col min="5" max="5" width="13.85546875" style="3" customWidth="1"/>
    <col min="6" max="6" width="13.28515625" style="3" customWidth="1"/>
    <col min="7" max="7" width="19.28515625" style="3" customWidth="1"/>
    <col min="8" max="8" width="12.7109375" style="3" customWidth="1"/>
    <col min="9" max="9" width="23.28515625" style="3" customWidth="1"/>
    <col min="10" max="10" width="13.42578125" style="3" customWidth="1"/>
    <col min="11" max="11" width="12.140625" style="3" customWidth="1"/>
    <col min="12" max="13" width="12.5703125" style="3" customWidth="1"/>
    <col min="14" max="14" width="7.5703125" style="3" bestFit="1" customWidth="1"/>
    <col min="15" max="15" width="17.42578125" style="3" customWidth="1"/>
    <col min="16" max="16" width="17" style="4" customWidth="1"/>
    <col min="17" max="30" width="10.28515625" style="3"/>
    <col min="31" max="16384" width="10.28515625" style="1"/>
  </cols>
  <sheetData>
    <row r="1" spans="1:30" x14ac:dyDescent="0.2">
      <c r="J1" s="3">
        <v>1</v>
      </c>
    </row>
    <row r="2" spans="1:30" x14ac:dyDescent="0.2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9"/>
      <c r="L2" s="29"/>
    </row>
    <row r="3" spans="1:30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x14ac:dyDescent="0.2">
      <c r="A4" s="29"/>
      <c r="B4" s="29"/>
      <c r="C4" s="29"/>
      <c r="D4" s="222" t="s">
        <v>126</v>
      </c>
      <c r="E4" s="222"/>
      <c r="F4" s="222"/>
      <c r="G4" s="222"/>
      <c r="H4" s="222"/>
      <c r="I4" s="222"/>
      <c r="J4" s="222"/>
      <c r="K4" s="29"/>
      <c r="L4" s="29"/>
    </row>
    <row r="5" spans="1:30" s="2" customFormat="1" ht="25.5" x14ac:dyDescent="0.35">
      <c r="A5" s="225" t="s">
        <v>121</v>
      </c>
      <c r="B5" s="225"/>
      <c r="C5" s="225"/>
      <c r="D5" s="225"/>
      <c r="E5" s="225"/>
      <c r="F5" s="225"/>
      <c r="G5" s="225"/>
      <c r="H5" s="225"/>
      <c r="I5" s="225"/>
      <c r="J5" s="225"/>
      <c r="K5" s="29"/>
      <c r="L5" s="29"/>
      <c r="M5" s="3"/>
      <c r="N5" s="5"/>
      <c r="O5" s="5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2" customFormat="1" ht="41.25" customHeight="1" x14ac:dyDescent="0.35">
      <c r="A6" s="166"/>
      <c r="B6" s="166"/>
      <c r="C6" s="166"/>
      <c r="D6" s="185" t="s">
        <v>116</v>
      </c>
      <c r="E6" s="186" t="s">
        <v>122</v>
      </c>
      <c r="F6" s="186" t="s">
        <v>123</v>
      </c>
      <c r="G6" s="185" t="s">
        <v>124</v>
      </c>
      <c r="H6" s="185" t="s">
        <v>119</v>
      </c>
      <c r="I6" s="185" t="s">
        <v>117</v>
      </c>
      <c r="J6" s="185" t="s">
        <v>120</v>
      </c>
      <c r="K6" s="30"/>
      <c r="L6" s="30"/>
      <c r="M6" s="5"/>
      <c r="N6" s="15"/>
      <c r="O6" s="15"/>
      <c r="P6" s="27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84" customFormat="1" ht="14.25" customHeight="1" x14ac:dyDescent="0.25">
      <c r="A7" s="165"/>
      <c r="B7" s="165"/>
      <c r="C7" s="165"/>
      <c r="D7" s="190" t="s">
        <v>118</v>
      </c>
      <c r="E7" s="189">
        <v>3000</v>
      </c>
      <c r="F7" s="190">
        <v>3</v>
      </c>
      <c r="G7" s="189">
        <v>2000</v>
      </c>
      <c r="H7" s="187">
        <f>E7/F7</f>
        <v>1000</v>
      </c>
      <c r="I7" s="187">
        <f>E7-G7</f>
        <v>1000</v>
      </c>
      <c r="J7" s="187">
        <f>IF(I7=0, 0, H7)</f>
        <v>1000</v>
      </c>
      <c r="K7" s="164"/>
      <c r="L7" s="164"/>
      <c r="M7" s="164"/>
      <c r="N7" s="165"/>
      <c r="O7" s="165"/>
      <c r="P7" s="183"/>
      <c r="Q7" s="165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ht="15" x14ac:dyDescent="0.25">
      <c r="A8" s="8"/>
      <c r="B8" s="8"/>
      <c r="C8" s="8"/>
      <c r="D8" s="190"/>
      <c r="E8" s="189"/>
      <c r="F8" s="190"/>
      <c r="G8" s="189"/>
      <c r="H8" s="187" t="e">
        <f t="shared" ref="H8:H13" si="0">E8/F8</f>
        <v>#DIV/0!</v>
      </c>
      <c r="I8" s="187">
        <f t="shared" ref="I8:I13" si="1">E8-G8</f>
        <v>0</v>
      </c>
      <c r="J8" s="187">
        <f t="shared" ref="J8:J13" si="2">IF(I8=0, 0, H8)</f>
        <v>0</v>
      </c>
      <c r="N8" s="28"/>
      <c r="O8" s="7"/>
      <c r="P8" s="26"/>
      <c r="Q8" s="7"/>
    </row>
    <row r="9" spans="1:30" ht="15" x14ac:dyDescent="0.25">
      <c r="A9" s="8"/>
      <c r="B9" s="8"/>
      <c r="C9" s="8"/>
      <c r="D9" s="190"/>
      <c r="E9" s="189"/>
      <c r="F9" s="190"/>
      <c r="G9" s="189"/>
      <c r="H9" s="187" t="e">
        <f t="shared" si="0"/>
        <v>#DIV/0!</v>
      </c>
      <c r="I9" s="187">
        <f t="shared" si="1"/>
        <v>0</v>
      </c>
      <c r="J9" s="187">
        <f t="shared" si="2"/>
        <v>0</v>
      </c>
      <c r="K9" s="73"/>
      <c r="L9" s="73"/>
      <c r="N9" s="7"/>
      <c r="O9" s="8"/>
      <c r="P9" s="26"/>
      <c r="Q9" s="7"/>
    </row>
    <row r="10" spans="1:30" ht="15" x14ac:dyDescent="0.25">
      <c r="A10" s="8"/>
      <c r="B10" s="8"/>
      <c r="C10" s="8"/>
      <c r="D10" s="190"/>
      <c r="E10" s="189"/>
      <c r="F10" s="190"/>
      <c r="G10" s="189"/>
      <c r="H10" s="187" t="e">
        <f t="shared" si="0"/>
        <v>#DIV/0!</v>
      </c>
      <c r="I10" s="187">
        <f t="shared" si="1"/>
        <v>0</v>
      </c>
      <c r="J10" s="187">
        <f t="shared" si="2"/>
        <v>0</v>
      </c>
      <c r="K10" s="165"/>
      <c r="L10" s="165"/>
      <c r="N10" s="223"/>
      <c r="O10" s="223"/>
      <c r="P10" s="223"/>
      <c r="Q10" s="7"/>
    </row>
    <row r="11" spans="1:30" ht="15" x14ac:dyDescent="0.25">
      <c r="A11" s="8"/>
      <c r="B11" s="8"/>
      <c r="C11" s="8"/>
      <c r="D11" s="190"/>
      <c r="E11" s="189"/>
      <c r="F11" s="190"/>
      <c r="G11" s="189"/>
      <c r="H11" s="187" t="e">
        <f t="shared" si="0"/>
        <v>#DIV/0!</v>
      </c>
      <c r="I11" s="187">
        <f t="shared" si="1"/>
        <v>0</v>
      </c>
      <c r="J11" s="187">
        <f t="shared" si="2"/>
        <v>0</v>
      </c>
      <c r="K11" s="7"/>
      <c r="L11" s="7"/>
      <c r="N11" s="7"/>
      <c r="O11" s="7"/>
      <c r="P11" s="26"/>
      <c r="Q11" s="7"/>
    </row>
    <row r="12" spans="1:30" ht="15" x14ac:dyDescent="0.25">
      <c r="A12" s="8"/>
      <c r="B12" s="8"/>
      <c r="C12" s="8"/>
      <c r="D12" s="190"/>
      <c r="E12" s="189"/>
      <c r="F12" s="190"/>
      <c r="G12" s="189"/>
      <c r="H12" s="187" t="e">
        <f t="shared" si="0"/>
        <v>#DIV/0!</v>
      </c>
      <c r="I12" s="187">
        <f t="shared" si="1"/>
        <v>0</v>
      </c>
      <c r="J12" s="187">
        <f t="shared" si="2"/>
        <v>0</v>
      </c>
      <c r="K12" s="36"/>
      <c r="L12" s="36"/>
    </row>
    <row r="13" spans="1:30" ht="15" x14ac:dyDescent="0.25">
      <c r="A13" s="8"/>
      <c r="B13" s="8"/>
      <c r="C13" s="8"/>
      <c r="D13" s="190"/>
      <c r="E13" s="189"/>
      <c r="F13" s="190"/>
      <c r="G13" s="189"/>
      <c r="H13" s="187" t="e">
        <f t="shared" si="0"/>
        <v>#DIV/0!</v>
      </c>
      <c r="I13" s="187">
        <f t="shared" si="1"/>
        <v>0</v>
      </c>
      <c r="J13" s="187">
        <f t="shared" si="2"/>
        <v>0</v>
      </c>
      <c r="K13" s="37"/>
      <c r="L13" s="37"/>
    </row>
    <row r="14" spans="1:30" x14ac:dyDescent="0.2">
      <c r="A14" s="8"/>
      <c r="B14" s="8"/>
      <c r="C14" s="8"/>
      <c r="D14" s="107"/>
      <c r="E14" s="103"/>
      <c r="F14" s="103"/>
      <c r="G14" s="104"/>
      <c r="H14" s="40"/>
      <c r="I14" s="26"/>
      <c r="J14" s="26"/>
      <c r="K14" s="26"/>
      <c r="L14" s="26"/>
    </row>
    <row r="15" spans="1:30" x14ac:dyDescent="0.2">
      <c r="A15" s="8"/>
      <c r="B15" s="8"/>
      <c r="C15" s="8"/>
      <c r="D15" s="107"/>
      <c r="E15" s="103"/>
      <c r="F15" s="103"/>
      <c r="G15" s="104"/>
      <c r="H15" s="40"/>
      <c r="I15" s="37"/>
      <c r="J15" s="37"/>
      <c r="K15" s="37"/>
      <c r="L15" s="37"/>
    </row>
    <row r="16" spans="1:30" x14ac:dyDescent="0.2">
      <c r="A16" s="8"/>
      <c r="B16" s="8"/>
      <c r="C16" s="8"/>
      <c r="D16" s="107"/>
      <c r="E16" s="103"/>
      <c r="F16" s="103"/>
      <c r="G16" s="104"/>
      <c r="H16" s="40"/>
      <c r="I16" s="37"/>
      <c r="J16" s="37"/>
      <c r="K16" s="37"/>
      <c r="L16" s="37"/>
    </row>
    <row r="17" spans="1:13" x14ac:dyDescent="0.2">
      <c r="A17" s="8"/>
      <c r="B17" s="8"/>
      <c r="C17" s="8"/>
      <c r="D17" s="107"/>
      <c r="E17" s="103"/>
      <c r="F17" s="103"/>
      <c r="G17" s="104"/>
      <c r="H17" s="40"/>
      <c r="I17" s="59" t="s">
        <v>125</v>
      </c>
      <c r="J17" s="188">
        <f>SUM(J7:J14)</f>
        <v>1000</v>
      </c>
      <c r="K17" s="40"/>
      <c r="L17" s="40"/>
      <c r="M17" s="61"/>
    </row>
    <row r="18" spans="1:13" x14ac:dyDescent="0.2">
      <c r="A18" s="8"/>
      <c r="B18" s="8"/>
      <c r="C18" s="8"/>
      <c r="D18" s="107"/>
      <c r="E18" s="103"/>
      <c r="F18" s="103"/>
      <c r="G18" s="104"/>
      <c r="H18" s="40"/>
      <c r="I18" s="40"/>
      <c r="J18" s="40"/>
      <c r="K18" s="40"/>
      <c r="L18" s="40"/>
    </row>
    <row r="19" spans="1:13" ht="13.5" customHeight="1" x14ac:dyDescent="0.2">
      <c r="A19" s="8"/>
      <c r="B19" s="8"/>
      <c r="C19" s="8"/>
      <c r="D19" s="107"/>
      <c r="E19" s="103"/>
      <c r="F19" s="103"/>
      <c r="G19" s="104"/>
      <c r="H19" s="40"/>
      <c r="I19" s="40"/>
      <c r="J19" s="40"/>
      <c r="K19" s="40"/>
      <c r="L19" s="40"/>
    </row>
    <row r="20" spans="1:13" x14ac:dyDescent="0.2">
      <c r="A20" s="8"/>
      <c r="B20" s="8"/>
      <c r="C20" s="8"/>
      <c r="D20" s="107"/>
      <c r="E20" s="103"/>
      <c r="F20" s="103"/>
      <c r="G20" s="104"/>
      <c r="H20" s="40"/>
      <c r="I20" s="40"/>
      <c r="J20" s="40"/>
      <c r="K20" s="40"/>
      <c r="L20" s="40"/>
      <c r="M20" s="61"/>
    </row>
    <row r="21" spans="1:13" x14ac:dyDescent="0.2">
      <c r="A21" s="8"/>
      <c r="B21" s="8"/>
      <c r="C21" s="8"/>
      <c r="D21" s="107"/>
      <c r="E21" s="103"/>
      <c r="F21" s="103"/>
      <c r="G21" s="104"/>
      <c r="H21" s="40"/>
      <c r="I21" s="40"/>
      <c r="J21" s="40"/>
      <c r="K21" s="40"/>
      <c r="L21" s="40"/>
    </row>
    <row r="22" spans="1:13" x14ac:dyDescent="0.2">
      <c r="A22" s="8"/>
      <c r="B22" s="8"/>
      <c r="C22" s="8"/>
      <c r="D22" s="107"/>
      <c r="E22" s="103"/>
      <c r="F22" s="103"/>
      <c r="G22" s="104"/>
      <c r="H22" s="40"/>
      <c r="I22" s="60"/>
      <c r="J22" s="60"/>
      <c r="K22" s="60"/>
      <c r="L22" s="60"/>
    </row>
    <row r="23" spans="1:13" ht="17.25" customHeight="1" x14ac:dyDescent="0.2">
      <c r="A23" s="8"/>
      <c r="B23" s="8"/>
      <c r="C23" s="8"/>
      <c r="D23" s="107"/>
      <c r="E23" s="103"/>
      <c r="F23" s="103"/>
      <c r="G23" s="104"/>
      <c r="H23" s="40"/>
      <c r="I23" s="40"/>
      <c r="J23" s="40"/>
      <c r="K23" s="40"/>
      <c r="L23" s="40"/>
    </row>
    <row r="24" spans="1:13" x14ac:dyDescent="0.2">
      <c r="A24" s="8"/>
      <c r="B24" s="8"/>
      <c r="C24" s="8"/>
      <c r="D24" s="107"/>
      <c r="E24" s="103"/>
      <c r="F24" s="103"/>
      <c r="G24" s="104"/>
      <c r="H24" s="40"/>
      <c r="I24" s="40"/>
      <c r="J24" s="40"/>
      <c r="K24" s="40"/>
      <c r="L24" s="40"/>
    </row>
    <row r="25" spans="1:13" x14ac:dyDescent="0.2">
      <c r="A25" s="8"/>
      <c r="B25" s="8"/>
      <c r="C25" s="8"/>
      <c r="D25" s="107"/>
      <c r="E25" s="103"/>
      <c r="F25" s="103"/>
      <c r="G25" s="104"/>
      <c r="H25" s="40"/>
      <c r="I25" s="40"/>
      <c r="J25" s="40"/>
      <c r="K25" s="40"/>
      <c r="L25" s="40"/>
    </row>
    <row r="26" spans="1:13" x14ac:dyDescent="0.2">
      <c r="A26" s="8"/>
      <c r="B26" s="8"/>
      <c r="C26" s="8"/>
      <c r="D26" s="107"/>
      <c r="E26" s="103"/>
      <c r="F26" s="103"/>
      <c r="G26" s="104"/>
      <c r="H26" s="40"/>
      <c r="I26" s="40"/>
      <c r="J26" s="40"/>
      <c r="K26" s="40"/>
      <c r="L26" s="40"/>
    </row>
    <row r="27" spans="1:13" x14ac:dyDescent="0.2">
      <c r="A27" s="8"/>
      <c r="B27" s="8"/>
      <c r="C27" s="8"/>
      <c r="D27" s="107"/>
      <c r="E27" s="103"/>
      <c r="F27" s="103"/>
      <c r="G27" s="104"/>
      <c r="H27" s="40"/>
      <c r="I27" s="7"/>
      <c r="J27" s="7"/>
      <c r="K27" s="7"/>
      <c r="L27" s="7"/>
    </row>
    <row r="28" spans="1:13" x14ac:dyDescent="0.2">
      <c r="A28" s="8"/>
      <c r="B28" s="8"/>
      <c r="C28" s="8"/>
      <c r="D28" s="107"/>
      <c r="E28" s="103"/>
      <c r="F28" s="103"/>
      <c r="G28" s="104"/>
      <c r="H28" s="40"/>
      <c r="I28" s="7"/>
      <c r="J28" s="7"/>
      <c r="K28" s="7"/>
      <c r="L28" s="7"/>
    </row>
    <row r="29" spans="1:13" x14ac:dyDescent="0.2">
      <c r="A29" s="8"/>
      <c r="B29" s="8"/>
      <c r="C29" s="8"/>
      <c r="D29" s="107"/>
      <c r="E29" s="103"/>
      <c r="F29" s="103"/>
      <c r="G29" s="104"/>
      <c r="H29" s="40"/>
      <c r="I29" s="67"/>
      <c r="J29" s="67"/>
      <c r="K29" s="67"/>
      <c r="L29" s="67"/>
    </row>
    <row r="30" spans="1:13" x14ac:dyDescent="0.2">
      <c r="A30" s="8"/>
      <c r="B30" s="8"/>
      <c r="C30" s="8"/>
      <c r="D30" s="107"/>
      <c r="E30" s="103"/>
      <c r="F30" s="103"/>
      <c r="G30" s="104"/>
      <c r="H30" s="40"/>
      <c r="I30" s="67"/>
      <c r="J30" s="67"/>
      <c r="K30" s="67"/>
      <c r="L30" s="67"/>
    </row>
    <row r="31" spans="1:13" x14ac:dyDescent="0.2">
      <c r="A31" s="8"/>
      <c r="B31" s="8"/>
      <c r="C31" s="8"/>
      <c r="D31" s="107"/>
      <c r="E31" s="103"/>
      <c r="F31" s="103"/>
      <c r="G31" s="104"/>
      <c r="H31" s="40"/>
      <c r="I31" s="67"/>
      <c r="J31" s="67"/>
      <c r="K31" s="67"/>
      <c r="L31" s="67"/>
    </row>
    <row r="32" spans="1:13" ht="14.25" customHeight="1" x14ac:dyDescent="0.2">
      <c r="A32" s="8"/>
      <c r="B32" s="8"/>
      <c r="C32" s="8"/>
      <c r="D32" s="107"/>
      <c r="E32" s="103"/>
      <c r="F32" s="103"/>
      <c r="G32" s="104"/>
      <c r="H32" s="40"/>
      <c r="I32" s="60"/>
      <c r="J32" s="60"/>
      <c r="K32" s="60"/>
      <c r="L32" s="60"/>
    </row>
    <row r="33" spans="1:16" x14ac:dyDescent="0.2">
      <c r="A33" s="8"/>
      <c r="B33" s="8"/>
      <c r="C33" s="8"/>
      <c r="D33" s="107"/>
      <c r="E33" s="103"/>
      <c r="F33" s="103"/>
      <c r="G33" s="104"/>
      <c r="H33" s="40"/>
      <c r="I33" s="55"/>
      <c r="J33" s="55"/>
      <c r="K33" s="55"/>
      <c r="L33" s="55"/>
    </row>
    <row r="34" spans="1:16" x14ac:dyDescent="0.2">
      <c r="A34" s="8"/>
      <c r="B34" s="8"/>
      <c r="C34" s="8"/>
      <c r="D34" s="107"/>
      <c r="E34" s="103"/>
      <c r="F34" s="103"/>
      <c r="G34" s="104"/>
      <c r="H34" s="40"/>
      <c r="I34" s="26"/>
      <c r="J34" s="26"/>
      <c r="K34" s="26"/>
      <c r="L34" s="26"/>
    </row>
    <row r="35" spans="1:16" x14ac:dyDescent="0.2">
      <c r="A35" s="8"/>
      <c r="B35" s="8"/>
      <c r="C35" s="8"/>
      <c r="D35" s="107"/>
      <c r="E35" s="103"/>
      <c r="F35" s="103"/>
      <c r="G35" s="104"/>
      <c r="H35" s="40"/>
      <c r="I35" s="26"/>
      <c r="J35" s="26"/>
      <c r="K35" s="26"/>
      <c r="L35" s="26"/>
    </row>
    <row r="36" spans="1:16" x14ac:dyDescent="0.2">
      <c r="A36" s="8"/>
      <c r="B36" s="8"/>
      <c r="C36" s="8"/>
      <c r="D36" s="107"/>
      <c r="E36" s="103"/>
      <c r="F36" s="103"/>
      <c r="G36" s="104"/>
      <c r="H36" s="40"/>
      <c r="I36" s="60"/>
      <c r="J36" s="60"/>
      <c r="K36" s="60"/>
      <c r="L36" s="60"/>
    </row>
    <row r="37" spans="1:16" x14ac:dyDescent="0.2">
      <c r="A37" s="8"/>
      <c r="B37" s="8"/>
      <c r="C37" s="8"/>
      <c r="D37" s="107"/>
      <c r="E37" s="103"/>
      <c r="F37" s="103"/>
      <c r="G37" s="104"/>
      <c r="H37" s="40"/>
      <c r="I37" s="26"/>
      <c r="J37" s="26"/>
      <c r="K37" s="26"/>
      <c r="L37" s="26"/>
    </row>
    <row r="38" spans="1:16" x14ac:dyDescent="0.2">
      <c r="A38" s="8"/>
      <c r="B38" s="8"/>
      <c r="C38" s="8"/>
      <c r="D38" s="107"/>
      <c r="E38" s="103"/>
      <c r="F38" s="103"/>
      <c r="G38" s="104"/>
      <c r="H38" s="40"/>
      <c r="I38" s="49"/>
      <c r="J38" s="49"/>
      <c r="K38" s="49"/>
      <c r="L38" s="49"/>
    </row>
    <row r="39" spans="1:16" x14ac:dyDescent="0.2">
      <c r="A39" s="8"/>
      <c r="B39" s="8"/>
      <c r="C39" s="8"/>
      <c r="D39" s="107"/>
      <c r="E39" s="103"/>
      <c r="F39" s="103"/>
      <c r="G39" s="104"/>
      <c r="H39" s="40"/>
      <c r="I39" s="69"/>
      <c r="J39" s="69"/>
      <c r="K39" s="69"/>
      <c r="L39" s="69"/>
    </row>
    <row r="40" spans="1:16" x14ac:dyDescent="0.2">
      <c r="A40" s="8"/>
      <c r="B40" s="8"/>
      <c r="C40" s="8"/>
      <c r="D40" s="107"/>
      <c r="E40" s="103"/>
      <c r="F40" s="103"/>
      <c r="G40" s="104"/>
      <c r="H40" s="40"/>
      <c r="I40" s="69"/>
      <c r="J40" s="69"/>
      <c r="K40" s="69"/>
      <c r="L40" s="69"/>
    </row>
    <row r="41" spans="1:16" x14ac:dyDescent="0.2">
      <c r="A41" s="8"/>
      <c r="B41" s="8"/>
      <c r="C41" s="8"/>
      <c r="D41" s="107"/>
      <c r="E41" s="103"/>
      <c r="F41" s="103"/>
      <c r="G41" s="104"/>
      <c r="H41" s="40"/>
      <c r="I41" s="38"/>
      <c r="J41" s="38"/>
      <c r="K41" s="38"/>
      <c r="L41" s="38"/>
    </row>
    <row r="42" spans="1:16" x14ac:dyDescent="0.2">
      <c r="A42" s="8"/>
      <c r="B42" s="8"/>
      <c r="C42" s="8"/>
      <c r="D42" s="107"/>
      <c r="E42" s="103"/>
      <c r="F42" s="103"/>
      <c r="G42" s="104"/>
      <c r="H42" s="40"/>
      <c r="I42" s="26"/>
      <c r="J42" s="26"/>
      <c r="K42" s="26"/>
      <c r="L42" s="26"/>
    </row>
    <row r="43" spans="1:16" x14ac:dyDescent="0.2">
      <c r="A43" s="8"/>
      <c r="B43" s="8"/>
      <c r="C43" s="8"/>
      <c r="D43" s="107"/>
      <c r="E43" s="103"/>
      <c r="F43" s="103"/>
      <c r="G43" s="104"/>
      <c r="H43" s="40"/>
      <c r="I43" s="49"/>
      <c r="J43" s="49"/>
      <c r="K43" s="49"/>
      <c r="L43" s="49"/>
    </row>
    <row r="44" spans="1:16" ht="15.75" customHeight="1" x14ac:dyDescent="0.2">
      <c r="A44" s="8"/>
      <c r="B44" s="8"/>
      <c r="C44" s="8"/>
      <c r="D44" s="107"/>
      <c r="E44" s="103"/>
      <c r="F44" s="103"/>
      <c r="G44" s="104"/>
      <c r="H44" s="40"/>
      <c r="I44" s="51"/>
      <c r="J44" s="51"/>
      <c r="K44" s="51"/>
      <c r="L44" s="51"/>
    </row>
    <row r="45" spans="1:16" x14ac:dyDescent="0.2">
      <c r="A45" s="8"/>
      <c r="B45" s="8"/>
      <c r="C45" s="8"/>
      <c r="D45" s="107"/>
      <c r="E45" s="103"/>
      <c r="F45" s="103"/>
      <c r="G45" s="104"/>
      <c r="H45" s="40"/>
      <c r="I45" s="7"/>
      <c r="J45" s="7"/>
      <c r="K45" s="7"/>
      <c r="L45" s="7"/>
    </row>
    <row r="46" spans="1:16" x14ac:dyDescent="0.2">
      <c r="A46" s="8"/>
      <c r="B46" s="8"/>
      <c r="C46" s="8"/>
      <c r="D46" s="107"/>
      <c r="E46" s="103"/>
      <c r="F46" s="103"/>
      <c r="G46" s="104"/>
      <c r="H46" s="40"/>
      <c r="I46" s="26"/>
      <c r="J46" s="26"/>
      <c r="K46" s="26"/>
      <c r="L46" s="26"/>
      <c r="P46" s="9"/>
    </row>
    <row r="47" spans="1:16" x14ac:dyDescent="0.2">
      <c r="A47" s="8"/>
      <c r="B47" s="8"/>
      <c r="C47" s="8"/>
      <c r="D47" s="107"/>
      <c r="E47" s="103"/>
      <c r="F47" s="103"/>
      <c r="G47" s="104"/>
      <c r="H47" s="40"/>
      <c r="I47" s="26"/>
      <c r="J47" s="26"/>
      <c r="K47" s="26"/>
      <c r="L47" s="26"/>
    </row>
    <row r="48" spans="1:16" ht="13.5" customHeight="1" x14ac:dyDescent="0.2">
      <c r="A48" s="8"/>
      <c r="B48" s="8"/>
      <c r="C48" s="8"/>
      <c r="D48" s="107"/>
      <c r="E48" s="103"/>
      <c r="F48" s="103"/>
      <c r="G48" s="104"/>
      <c r="H48" s="40"/>
      <c r="I48" s="51"/>
      <c r="J48" s="51"/>
      <c r="K48" s="51"/>
      <c r="L48" s="51"/>
    </row>
    <row r="49" spans="1:16" x14ac:dyDescent="0.2">
      <c r="A49" s="8"/>
      <c r="B49" s="8"/>
      <c r="C49" s="8"/>
      <c r="D49" s="107"/>
      <c r="E49" s="103"/>
      <c r="F49" s="103"/>
      <c r="G49" s="104"/>
      <c r="H49" s="40"/>
      <c r="I49" s="7"/>
      <c r="J49" s="7"/>
      <c r="K49" s="7"/>
      <c r="L49" s="7"/>
    </row>
    <row r="50" spans="1:16" x14ac:dyDescent="0.2">
      <c r="A50" s="8"/>
      <c r="B50" s="8"/>
      <c r="C50" s="8"/>
      <c r="D50" s="107"/>
      <c r="E50" s="103"/>
      <c r="F50" s="103"/>
      <c r="G50" s="104"/>
      <c r="H50" s="40"/>
      <c r="I50" s="40"/>
      <c r="J50" s="40"/>
      <c r="K50" s="40"/>
      <c r="L50" s="40"/>
    </row>
    <row r="51" spans="1:16" x14ac:dyDescent="0.2">
      <c r="A51" s="8"/>
      <c r="B51" s="8"/>
      <c r="C51" s="8"/>
      <c r="D51" s="107"/>
      <c r="E51" s="103"/>
      <c r="F51" s="103"/>
      <c r="G51" s="104"/>
      <c r="H51" s="40"/>
      <c r="I51" s="70"/>
      <c r="J51" s="70"/>
      <c r="K51" s="70"/>
      <c r="L51" s="70"/>
    </row>
    <row r="52" spans="1:16" x14ac:dyDescent="0.2">
      <c r="A52" s="8"/>
      <c r="B52" s="8"/>
      <c r="C52" s="8"/>
      <c r="D52" s="107"/>
      <c r="E52" s="103"/>
      <c r="F52" s="103"/>
      <c r="G52" s="104"/>
      <c r="H52" s="40"/>
      <c r="I52" s="165"/>
      <c r="J52" s="165"/>
      <c r="K52" s="165"/>
      <c r="L52" s="165"/>
    </row>
    <row r="53" spans="1:16" x14ac:dyDescent="0.2">
      <c r="A53" s="8"/>
      <c r="B53" s="8"/>
      <c r="C53" s="8"/>
      <c r="D53" s="107"/>
      <c r="E53" s="103"/>
      <c r="F53" s="103"/>
      <c r="G53" s="104"/>
      <c r="H53" s="40"/>
      <c r="I53" s="49"/>
      <c r="J53" s="49"/>
      <c r="K53" s="49"/>
      <c r="L53" s="49"/>
      <c r="M53" s="10"/>
    </row>
    <row r="54" spans="1:16" ht="16.5" customHeight="1" x14ac:dyDescent="0.2">
      <c r="A54" s="8"/>
      <c r="B54" s="8"/>
      <c r="C54" s="8"/>
      <c r="D54" s="107"/>
      <c r="E54" s="103"/>
      <c r="F54" s="103"/>
      <c r="G54" s="104"/>
      <c r="H54" s="40"/>
      <c r="I54" s="49"/>
      <c r="J54" s="49"/>
      <c r="K54" s="49"/>
      <c r="L54" s="49"/>
    </row>
    <row r="55" spans="1:16" x14ac:dyDescent="0.2">
      <c r="A55" s="8"/>
      <c r="B55" s="8"/>
      <c r="C55" s="8"/>
      <c r="D55" s="107"/>
      <c r="E55" s="103"/>
      <c r="F55" s="103"/>
      <c r="G55" s="104"/>
      <c r="H55" s="40"/>
      <c r="I55" s="54"/>
      <c r="J55" s="54"/>
      <c r="K55" s="54"/>
      <c r="L55" s="54"/>
    </row>
    <row r="56" spans="1:16" x14ac:dyDescent="0.2">
      <c r="A56" s="8"/>
      <c r="B56" s="8"/>
      <c r="C56" s="8"/>
      <c r="D56" s="107"/>
      <c r="E56" s="103"/>
      <c r="F56" s="103"/>
      <c r="G56" s="104"/>
      <c r="H56" s="40"/>
      <c r="I56" s="26"/>
      <c r="J56" s="26"/>
      <c r="K56" s="26"/>
      <c r="L56" s="26"/>
    </row>
    <row r="57" spans="1:16" x14ac:dyDescent="0.2">
      <c r="A57" s="8"/>
      <c r="B57" s="8"/>
      <c r="C57" s="8"/>
      <c r="D57" s="107"/>
      <c r="E57" s="103"/>
      <c r="F57" s="103"/>
      <c r="G57" s="104"/>
      <c r="H57" s="40"/>
      <c r="I57" s="26"/>
      <c r="J57" s="26"/>
      <c r="K57" s="26"/>
      <c r="L57" s="26"/>
    </row>
    <row r="58" spans="1:16" x14ac:dyDescent="0.2">
      <c r="A58" s="8"/>
      <c r="B58" s="8"/>
      <c r="C58" s="8"/>
      <c r="D58" s="107"/>
      <c r="E58" s="103"/>
      <c r="F58" s="103"/>
      <c r="G58" s="104"/>
      <c r="H58" s="40"/>
      <c r="I58" s="26"/>
      <c r="J58" s="26"/>
      <c r="K58" s="26"/>
      <c r="L58" s="26"/>
    </row>
    <row r="59" spans="1:16" s="3" customFormat="1" x14ac:dyDescent="0.2">
      <c r="A59" s="8"/>
      <c r="B59" s="8"/>
      <c r="C59" s="8"/>
      <c r="D59" s="107"/>
      <c r="E59" s="103"/>
      <c r="F59" s="103"/>
      <c r="G59" s="104"/>
      <c r="H59" s="40"/>
      <c r="I59" s="26"/>
      <c r="J59" s="26"/>
      <c r="K59" s="26"/>
      <c r="L59" s="26"/>
      <c r="P59" s="4"/>
    </row>
    <row r="60" spans="1:16" s="3" customFormat="1" x14ac:dyDescent="0.2">
      <c r="A60" s="8"/>
      <c r="B60" s="8"/>
      <c r="C60" s="8"/>
      <c r="D60" s="107"/>
      <c r="E60" s="103"/>
      <c r="F60" s="103"/>
      <c r="G60" s="104"/>
      <c r="H60" s="40"/>
      <c r="I60" s="26"/>
      <c r="J60" s="26"/>
      <c r="K60" s="26"/>
      <c r="L60" s="26"/>
      <c r="P60" s="4"/>
    </row>
    <row r="61" spans="1:16" s="3" customFormat="1" x14ac:dyDescent="0.2">
      <c r="A61" s="8"/>
      <c r="B61" s="8"/>
      <c r="C61" s="8"/>
      <c r="D61" s="107"/>
      <c r="E61" s="103"/>
      <c r="F61" s="103"/>
      <c r="G61" s="104"/>
      <c r="H61" s="40"/>
      <c r="I61" s="26"/>
      <c r="J61" s="26"/>
      <c r="K61" s="26"/>
      <c r="L61" s="26"/>
      <c r="P61" s="4"/>
    </row>
    <row r="62" spans="1:16" s="3" customFormat="1" x14ac:dyDescent="0.2">
      <c r="A62" s="8"/>
      <c r="B62" s="8"/>
      <c r="C62" s="8"/>
      <c r="D62" s="107"/>
      <c r="E62" s="103"/>
      <c r="F62" s="103"/>
      <c r="G62" s="104"/>
      <c r="H62" s="40"/>
      <c r="I62" s="26"/>
      <c r="J62" s="26"/>
      <c r="K62" s="26"/>
      <c r="L62" s="26"/>
      <c r="P62" s="4"/>
    </row>
    <row r="63" spans="1:16" s="3" customFormat="1" x14ac:dyDescent="0.2">
      <c r="A63" s="8"/>
      <c r="B63" s="8"/>
      <c r="C63" s="8"/>
      <c r="D63" s="107"/>
      <c r="E63" s="103"/>
      <c r="F63" s="103"/>
      <c r="G63" s="104"/>
      <c r="H63" s="40"/>
      <c r="I63" s="26"/>
      <c r="J63" s="26"/>
      <c r="K63" s="26"/>
      <c r="L63" s="26"/>
      <c r="P63" s="4"/>
    </row>
    <row r="64" spans="1:16" s="3" customFormat="1" x14ac:dyDescent="0.2">
      <c r="A64" s="223"/>
      <c r="B64" s="223"/>
      <c r="C64" s="223"/>
      <c r="D64" s="223"/>
      <c r="E64" s="223"/>
      <c r="F64" s="223"/>
      <c r="G64" s="223"/>
      <c r="H64" s="223"/>
      <c r="I64" s="223"/>
      <c r="J64" s="49"/>
      <c r="K64" s="49"/>
      <c r="L64" s="49"/>
      <c r="P64" s="4"/>
    </row>
    <row r="65" spans="1:30" s="3" customFormat="1" ht="14.25" customHeight="1" x14ac:dyDescent="0.2">
      <c r="P65" s="4"/>
    </row>
    <row r="66" spans="1:30" s="3" customFormat="1" x14ac:dyDescent="0.2">
      <c r="A66" s="222"/>
      <c r="B66" s="222"/>
      <c r="C66" s="222"/>
      <c r="D66" s="222"/>
      <c r="E66" s="222"/>
      <c r="F66" s="222"/>
      <c r="G66" s="222"/>
      <c r="H66" s="222"/>
      <c r="I66" s="222"/>
      <c r="J66" s="29"/>
      <c r="K66" s="29"/>
      <c r="L66" s="29"/>
      <c r="P66" s="4"/>
    </row>
    <row r="67" spans="1:30" s="3" customForma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P67" s="4"/>
    </row>
    <row r="68" spans="1:30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30" s="2" customFormat="1" ht="25.5" x14ac:dyDescent="0.35">
      <c r="A69" s="225"/>
      <c r="B69" s="225"/>
      <c r="C69" s="225"/>
      <c r="D69" s="225"/>
      <c r="E69" s="225"/>
      <c r="F69" s="225"/>
      <c r="G69" s="225"/>
      <c r="H69" s="225"/>
      <c r="I69" s="225"/>
      <c r="J69" s="30"/>
      <c r="K69" s="30"/>
      <c r="L69" s="30"/>
      <c r="M69" s="5"/>
      <c r="N69" s="5"/>
      <c r="O69" s="5"/>
      <c r="P69" s="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74" customFormat="1" ht="25.5" x14ac:dyDescent="0.35">
      <c r="A70" s="166"/>
      <c r="B70" s="166"/>
      <c r="C70" s="166"/>
      <c r="D70" s="29"/>
      <c r="E70" s="29"/>
      <c r="F70" s="164"/>
      <c r="G70" s="98"/>
      <c r="H70" s="166"/>
      <c r="I70" s="166"/>
      <c r="J70" s="100"/>
      <c r="K70" s="100"/>
      <c r="L70" s="100"/>
      <c r="M70" s="15"/>
      <c r="N70" s="15"/>
      <c r="O70" s="15"/>
      <c r="P70" s="27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s="75" customFormat="1" ht="15" x14ac:dyDescent="0.25">
      <c r="A71" s="8"/>
      <c r="B71" s="8"/>
      <c r="C71" s="8"/>
      <c r="D71" s="109"/>
      <c r="E71" s="110"/>
      <c r="F71" s="108"/>
      <c r="G71" s="104"/>
      <c r="H71" s="40"/>
      <c r="I71" s="40"/>
      <c r="J71" s="40"/>
      <c r="K71" s="40"/>
      <c r="L71" s="40"/>
      <c r="M71" s="7"/>
      <c r="N71" s="7"/>
      <c r="O71" s="7"/>
      <c r="P71" s="2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75" customFormat="1" x14ac:dyDescent="0.2">
      <c r="A72" s="8"/>
      <c r="B72" s="8"/>
      <c r="C72" s="8"/>
      <c r="D72" s="8"/>
      <c r="E72" s="104"/>
      <c r="F72" s="104"/>
      <c r="G72" s="104"/>
      <c r="H72" s="40"/>
      <c r="I72" s="7"/>
      <c r="J72" s="7"/>
      <c r="K72" s="7"/>
      <c r="L72" s="7"/>
      <c r="M72" s="7"/>
      <c r="N72" s="7"/>
      <c r="O72" s="7"/>
      <c r="P72" s="2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75" customFormat="1" x14ac:dyDescent="0.2">
      <c r="A73" s="8"/>
      <c r="B73" s="8"/>
      <c r="C73" s="8"/>
      <c r="D73" s="8"/>
      <c r="E73" s="104"/>
      <c r="F73" s="104"/>
      <c r="G73" s="104"/>
      <c r="H73" s="40"/>
      <c r="I73" s="165"/>
      <c r="J73" s="165"/>
      <c r="K73" s="165"/>
      <c r="L73" s="165"/>
      <c r="M73" s="7"/>
      <c r="N73" s="7"/>
      <c r="O73" s="7"/>
      <c r="P73" s="2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75" customFormat="1" x14ac:dyDescent="0.2">
      <c r="A74" s="8"/>
      <c r="B74" s="8"/>
      <c r="C74" s="8"/>
      <c r="D74" s="8"/>
      <c r="E74" s="104"/>
      <c r="F74" s="104"/>
      <c r="G74" s="104"/>
      <c r="H74" s="40"/>
      <c r="I74" s="165"/>
      <c r="J74" s="165"/>
      <c r="K74" s="165"/>
      <c r="L74" s="165"/>
      <c r="M74" s="7"/>
      <c r="N74" s="7"/>
      <c r="O74" s="7"/>
      <c r="P74" s="2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s="75" customFormat="1" ht="12.75" customHeight="1" x14ac:dyDescent="0.2">
      <c r="A75" s="8"/>
      <c r="B75" s="8"/>
      <c r="C75" s="8"/>
      <c r="D75" s="8"/>
      <c r="E75" s="104"/>
      <c r="F75" s="104"/>
      <c r="G75" s="104"/>
      <c r="H75" s="40"/>
      <c r="I75" s="7"/>
      <c r="J75" s="7"/>
      <c r="K75" s="7"/>
      <c r="L75" s="7"/>
      <c r="M75" s="7"/>
      <c r="N75" s="7"/>
      <c r="O75" s="7"/>
      <c r="P75" s="2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s="75" customFormat="1" ht="15" customHeight="1" x14ac:dyDescent="0.2">
      <c r="A76" s="8"/>
      <c r="B76" s="8"/>
      <c r="C76" s="8"/>
      <c r="D76" s="8"/>
      <c r="E76" s="104"/>
      <c r="F76" s="104"/>
      <c r="G76" s="104"/>
      <c r="H76" s="40"/>
      <c r="I76" s="51"/>
      <c r="J76" s="51"/>
      <c r="K76" s="51"/>
      <c r="L76" s="51"/>
      <c r="M76" s="7"/>
      <c r="N76" s="7"/>
      <c r="O76" s="7"/>
      <c r="P76" s="2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75" customFormat="1" x14ac:dyDescent="0.2">
      <c r="A77" s="8"/>
      <c r="B77" s="8"/>
      <c r="C77" s="8"/>
      <c r="D77" s="8"/>
      <c r="E77" s="104"/>
      <c r="F77" s="104"/>
      <c r="G77" s="104"/>
      <c r="H77" s="40"/>
      <c r="I77" s="49"/>
      <c r="J77" s="49"/>
      <c r="K77" s="49"/>
      <c r="L77" s="49"/>
      <c r="M77" s="7"/>
      <c r="N77" s="7"/>
      <c r="O77" s="7"/>
      <c r="P77" s="2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s="75" customFormat="1" x14ac:dyDescent="0.2">
      <c r="A78" s="8"/>
      <c r="B78" s="8"/>
      <c r="C78" s="8"/>
      <c r="D78" s="8"/>
      <c r="E78" s="104"/>
      <c r="F78" s="104"/>
      <c r="G78" s="104"/>
      <c r="H78" s="40"/>
      <c r="I78" s="26"/>
      <c r="J78" s="26"/>
      <c r="K78" s="26"/>
      <c r="L78" s="26"/>
      <c r="M78" s="7"/>
      <c r="N78" s="7"/>
      <c r="O78" s="7"/>
      <c r="P78" s="2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75" customFormat="1" x14ac:dyDescent="0.2">
      <c r="A79" s="8"/>
      <c r="B79" s="8"/>
      <c r="C79" s="8"/>
      <c r="D79" s="8"/>
      <c r="E79" s="104"/>
      <c r="F79" s="104"/>
      <c r="G79" s="104"/>
      <c r="H79" s="40"/>
      <c r="I79" s="26"/>
      <c r="J79" s="26"/>
      <c r="K79" s="26"/>
      <c r="L79" s="26"/>
      <c r="M79" s="7"/>
      <c r="N79" s="7"/>
      <c r="O79" s="7"/>
      <c r="P79" s="2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s="75" customFormat="1" x14ac:dyDescent="0.2">
      <c r="A80" s="8"/>
      <c r="B80" s="8"/>
      <c r="C80" s="8"/>
      <c r="D80" s="8"/>
      <c r="E80" s="104"/>
      <c r="F80" s="104"/>
      <c r="G80" s="104"/>
      <c r="H80" s="40"/>
      <c r="I80" s="49"/>
      <c r="J80" s="49"/>
      <c r="K80" s="49"/>
      <c r="L80" s="49"/>
      <c r="M80" s="7"/>
      <c r="N80" s="7"/>
      <c r="O80" s="7"/>
      <c r="P80" s="2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s="75" customFormat="1" x14ac:dyDescent="0.2">
      <c r="A81" s="8"/>
      <c r="B81" s="8"/>
      <c r="C81" s="8"/>
      <c r="D81" s="8"/>
      <c r="E81" s="104"/>
      <c r="F81" s="104"/>
      <c r="G81" s="104"/>
      <c r="H81" s="40"/>
      <c r="I81" s="26"/>
      <c r="J81" s="26"/>
      <c r="K81" s="26"/>
      <c r="L81" s="26"/>
      <c r="M81" s="7"/>
      <c r="N81" s="7"/>
      <c r="O81" s="7"/>
      <c r="P81" s="2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s="75" customFormat="1" x14ac:dyDescent="0.2">
      <c r="A82" s="8"/>
      <c r="B82" s="8"/>
      <c r="C82" s="8"/>
      <c r="D82" s="8"/>
      <c r="E82" s="104"/>
      <c r="F82" s="104"/>
      <c r="G82" s="104"/>
      <c r="H82" s="40"/>
      <c r="I82" s="49"/>
      <c r="J82" s="49"/>
      <c r="K82" s="49"/>
      <c r="L82" s="49"/>
      <c r="M82" s="7"/>
      <c r="N82" s="7"/>
      <c r="O82" s="7"/>
      <c r="P82" s="2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s="75" customFormat="1" ht="14.25" customHeight="1" x14ac:dyDescent="0.2">
      <c r="A83" s="8"/>
      <c r="B83" s="8"/>
      <c r="C83" s="8"/>
      <c r="D83" s="8"/>
      <c r="E83" s="104"/>
      <c r="F83" s="104"/>
      <c r="G83" s="104"/>
      <c r="H83" s="40"/>
      <c r="I83" s="51"/>
      <c r="J83" s="51"/>
      <c r="K83" s="51"/>
      <c r="L83" s="51"/>
      <c r="M83" s="7"/>
      <c r="N83" s="7"/>
      <c r="O83" s="7"/>
      <c r="P83" s="2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s="75" customFormat="1" x14ac:dyDescent="0.2">
      <c r="A84" s="8"/>
      <c r="B84" s="8"/>
      <c r="C84" s="8"/>
      <c r="D84" s="8"/>
      <c r="E84" s="104"/>
      <c r="F84" s="104"/>
      <c r="G84" s="104"/>
      <c r="H84" s="40"/>
      <c r="I84" s="26"/>
      <c r="J84" s="26"/>
      <c r="K84" s="26"/>
      <c r="L84" s="26"/>
      <c r="M84" s="76"/>
      <c r="N84" s="76"/>
      <c r="O84" s="76"/>
      <c r="P84" s="26"/>
      <c r="Q84" s="76"/>
      <c r="R84" s="7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s="75" customFormat="1" x14ac:dyDescent="0.2">
      <c r="A85" s="8"/>
      <c r="B85" s="8"/>
      <c r="C85" s="8"/>
      <c r="D85" s="8"/>
      <c r="E85" s="104"/>
      <c r="F85" s="104"/>
      <c r="G85" s="104"/>
      <c r="H85" s="40"/>
      <c r="I85" s="26"/>
      <c r="J85" s="26"/>
      <c r="K85" s="26"/>
      <c r="L85" s="26"/>
      <c r="M85" s="76"/>
      <c r="N85" s="76"/>
      <c r="O85" s="76"/>
      <c r="P85" s="26"/>
      <c r="Q85" s="76"/>
      <c r="R85" s="76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s="75" customFormat="1" x14ac:dyDescent="0.2">
      <c r="A86" s="8"/>
      <c r="B86" s="8"/>
      <c r="C86" s="8"/>
      <c r="D86" s="8"/>
      <c r="E86" s="104"/>
      <c r="F86" s="104"/>
      <c r="G86" s="104"/>
      <c r="H86" s="40"/>
      <c r="I86" s="26"/>
      <c r="J86" s="26"/>
      <c r="K86" s="26"/>
      <c r="L86" s="26"/>
      <c r="M86" s="76"/>
      <c r="N86" s="76"/>
      <c r="O86" s="76"/>
      <c r="P86" s="26"/>
      <c r="Q86" s="76"/>
      <c r="R86" s="76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s="75" customFormat="1" x14ac:dyDescent="0.2">
      <c r="A87" s="8"/>
      <c r="B87" s="8"/>
      <c r="C87" s="8"/>
      <c r="D87" s="8"/>
      <c r="E87" s="104"/>
      <c r="F87" s="104"/>
      <c r="G87" s="104"/>
      <c r="H87" s="40"/>
      <c r="I87" s="26"/>
      <c r="J87" s="26"/>
      <c r="K87" s="26"/>
      <c r="L87" s="26"/>
      <c r="M87" s="76"/>
      <c r="N87" s="76"/>
      <c r="O87" s="76"/>
      <c r="P87" s="26"/>
      <c r="Q87" s="76"/>
      <c r="R87" s="76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s="75" customFormat="1" ht="9" customHeight="1" x14ac:dyDescent="0.2">
      <c r="A88" s="8"/>
      <c r="B88" s="8"/>
      <c r="C88" s="8"/>
      <c r="D88" s="8"/>
      <c r="E88" s="104"/>
      <c r="F88" s="104"/>
      <c r="G88" s="104"/>
      <c r="H88" s="40"/>
      <c r="I88" s="26"/>
      <c r="J88" s="26"/>
      <c r="K88" s="26"/>
      <c r="L88" s="26"/>
      <c r="M88" s="76"/>
      <c r="N88" s="76"/>
      <c r="O88" s="76"/>
      <c r="P88" s="26"/>
      <c r="Q88" s="76"/>
      <c r="R88" s="76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s="75" customFormat="1" x14ac:dyDescent="0.2">
      <c r="A89" s="8"/>
      <c r="B89" s="8"/>
      <c r="C89" s="8"/>
      <c r="D89" s="8"/>
      <c r="E89" s="104"/>
      <c r="F89" s="104"/>
      <c r="G89" s="104"/>
      <c r="H89" s="40"/>
      <c r="I89" s="26"/>
      <c r="J89" s="26"/>
      <c r="K89" s="26"/>
      <c r="L89" s="26"/>
      <c r="M89" s="76"/>
      <c r="N89" s="7"/>
      <c r="O89" s="76"/>
      <c r="P89" s="26"/>
      <c r="Q89" s="76"/>
      <c r="R89" s="7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s="75" customFormat="1" x14ac:dyDescent="0.2">
      <c r="A90" s="8"/>
      <c r="B90" s="8"/>
      <c r="C90" s="8"/>
      <c r="D90" s="8"/>
      <c r="E90" s="104"/>
      <c r="F90" s="104"/>
      <c r="G90" s="104"/>
      <c r="H90" s="40"/>
      <c r="I90" s="26"/>
      <c r="J90" s="26"/>
      <c r="K90" s="26"/>
      <c r="L90" s="26"/>
      <c r="M90" s="76"/>
      <c r="N90" s="76"/>
      <c r="O90" s="76"/>
      <c r="P90" s="26"/>
      <c r="Q90" s="76"/>
      <c r="R90" s="7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75" customFormat="1" x14ac:dyDescent="0.2">
      <c r="A91" s="8"/>
      <c r="B91" s="8"/>
      <c r="C91" s="8"/>
      <c r="D91" s="8"/>
      <c r="E91" s="104"/>
      <c r="F91" s="104"/>
      <c r="G91" s="104"/>
      <c r="H91" s="40"/>
      <c r="I91" s="26"/>
      <c r="J91" s="26"/>
      <c r="K91" s="26"/>
      <c r="L91" s="26"/>
      <c r="M91" s="76"/>
      <c r="N91" s="76"/>
      <c r="O91" s="76"/>
      <c r="P91" s="26"/>
      <c r="Q91" s="76"/>
      <c r="R91" s="7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s="75" customFormat="1" ht="15" customHeight="1" x14ac:dyDescent="0.2">
      <c r="A92" s="8"/>
      <c r="B92" s="8"/>
      <c r="C92" s="8"/>
      <c r="D92" s="8"/>
      <c r="E92" s="104"/>
      <c r="F92" s="104"/>
      <c r="G92" s="104"/>
      <c r="H92" s="40"/>
      <c r="I92" s="26"/>
      <c r="J92" s="26"/>
      <c r="K92" s="26"/>
      <c r="L92" s="26"/>
      <c r="M92" s="76"/>
      <c r="N92" s="76"/>
      <c r="O92" s="76"/>
      <c r="P92" s="26"/>
      <c r="Q92" s="76"/>
      <c r="R92" s="7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s="75" customFormat="1" x14ac:dyDescent="0.2">
      <c r="A93" s="8"/>
      <c r="B93" s="8"/>
      <c r="C93" s="8"/>
      <c r="D93" s="8"/>
      <c r="E93" s="104"/>
      <c r="F93" s="104"/>
      <c r="G93" s="104"/>
      <c r="H93" s="40"/>
      <c r="I93" s="26"/>
      <c r="J93" s="26"/>
      <c r="K93" s="26"/>
      <c r="L93" s="26"/>
      <c r="M93" s="76"/>
      <c r="N93" s="76"/>
      <c r="O93" s="76"/>
      <c r="P93" s="26"/>
      <c r="Q93" s="76"/>
      <c r="R93" s="7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s="75" customFormat="1" x14ac:dyDescent="0.2">
      <c r="A94" s="8"/>
      <c r="B94" s="8"/>
      <c r="C94" s="8"/>
      <c r="D94" s="8"/>
      <c r="E94" s="104"/>
      <c r="F94" s="104"/>
      <c r="G94" s="104"/>
      <c r="H94" s="40"/>
      <c r="I94" s="26"/>
      <c r="J94" s="26"/>
      <c r="K94" s="26"/>
      <c r="L94" s="26"/>
      <c r="M94" s="76"/>
      <c r="N94" s="76"/>
      <c r="O94" s="76"/>
      <c r="P94" s="26"/>
      <c r="Q94" s="76"/>
      <c r="R94" s="7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s="75" customFormat="1" x14ac:dyDescent="0.2">
      <c r="A95" s="8"/>
      <c r="B95" s="8"/>
      <c r="C95" s="8"/>
      <c r="D95" s="8"/>
      <c r="E95" s="104"/>
      <c r="F95" s="104"/>
      <c r="G95" s="104"/>
      <c r="H95" s="40"/>
      <c r="I95" s="26"/>
      <c r="J95" s="26"/>
      <c r="K95" s="26"/>
      <c r="L95" s="26"/>
      <c r="M95" s="76"/>
      <c r="N95" s="76"/>
      <c r="O95" s="76"/>
      <c r="P95" s="76"/>
      <c r="Q95" s="76"/>
      <c r="R95" s="76"/>
      <c r="S95" s="76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s="75" customFormat="1" x14ac:dyDescent="0.2">
      <c r="A96" s="8"/>
      <c r="B96" s="8"/>
      <c r="C96" s="8"/>
      <c r="D96" s="8"/>
      <c r="E96" s="104"/>
      <c r="F96" s="104"/>
      <c r="G96" s="104"/>
      <c r="H96" s="40"/>
      <c r="I96" s="49"/>
      <c r="J96" s="49"/>
      <c r="K96" s="49"/>
      <c r="L96" s="49"/>
      <c r="M96" s="76"/>
      <c r="N96" s="76"/>
      <c r="O96" s="76"/>
      <c r="P96" s="26"/>
      <c r="Q96" s="76"/>
      <c r="R96" s="7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s="75" customFormat="1" x14ac:dyDescent="0.2">
      <c r="A97" s="8"/>
      <c r="B97" s="8"/>
      <c r="C97" s="8"/>
      <c r="D97" s="8"/>
      <c r="E97" s="104"/>
      <c r="F97" s="104"/>
      <c r="G97" s="104"/>
      <c r="H97" s="40"/>
      <c r="I97" s="49"/>
      <c r="J97" s="49"/>
      <c r="K97" s="49"/>
      <c r="L97" s="49"/>
      <c r="M97" s="7"/>
      <c r="N97" s="7"/>
      <c r="O97" s="7"/>
      <c r="P97" s="2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s="75" customFormat="1" x14ac:dyDescent="0.2">
      <c r="A98" s="8"/>
      <c r="B98" s="8"/>
      <c r="C98" s="8"/>
      <c r="D98" s="8"/>
      <c r="E98" s="104"/>
      <c r="F98" s="104"/>
      <c r="G98" s="104"/>
      <c r="H98" s="40"/>
      <c r="I98" s="7"/>
      <c r="J98" s="7"/>
      <c r="K98" s="7"/>
      <c r="L98" s="7"/>
      <c r="M98" s="7"/>
      <c r="N98" s="7"/>
      <c r="O98" s="7"/>
      <c r="P98" s="2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s="75" customFormat="1" x14ac:dyDescent="0.2">
      <c r="A99" s="8"/>
      <c r="B99" s="8"/>
      <c r="C99" s="8"/>
      <c r="D99" s="8"/>
      <c r="E99" s="104"/>
      <c r="F99" s="104"/>
      <c r="G99" s="104"/>
      <c r="H99" s="40"/>
      <c r="I99" s="7"/>
      <c r="J99" s="7"/>
      <c r="K99" s="7"/>
      <c r="L99" s="7"/>
      <c r="M99" s="7"/>
      <c r="N99" s="7"/>
      <c r="O99" s="7"/>
      <c r="P99" s="2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s="75" customFormat="1" x14ac:dyDescent="0.2">
      <c r="A100" s="8"/>
      <c r="B100" s="8"/>
      <c r="C100" s="8"/>
      <c r="D100" s="8"/>
      <c r="E100" s="104"/>
      <c r="F100" s="104"/>
      <c r="G100" s="104"/>
      <c r="H100" s="40"/>
      <c r="I100" s="49"/>
      <c r="J100" s="49"/>
      <c r="K100" s="49"/>
      <c r="L100" s="49"/>
      <c r="M100" s="7"/>
      <c r="N100" s="7"/>
      <c r="O100" s="7"/>
      <c r="P100" s="2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s="75" customFormat="1" x14ac:dyDescent="0.2">
      <c r="A101" s="8"/>
      <c r="B101" s="8"/>
      <c r="C101" s="8"/>
      <c r="D101" s="8"/>
      <c r="E101" s="104"/>
      <c r="F101" s="104"/>
      <c r="G101" s="104"/>
      <c r="H101" s="40"/>
      <c r="I101" s="26"/>
      <c r="J101" s="26"/>
      <c r="K101" s="26"/>
      <c r="L101" s="26"/>
      <c r="M101" s="7"/>
      <c r="N101" s="7"/>
      <c r="O101" s="7"/>
      <c r="P101" s="2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s="75" customFormat="1" x14ac:dyDescent="0.2">
      <c r="A102" s="8"/>
      <c r="B102" s="8"/>
      <c r="C102" s="8"/>
      <c r="D102" s="8"/>
      <c r="E102" s="104"/>
      <c r="F102" s="104"/>
      <c r="G102" s="104"/>
      <c r="H102" s="40"/>
      <c r="I102" s="26"/>
      <c r="J102" s="26"/>
      <c r="K102" s="26"/>
      <c r="L102" s="26"/>
      <c r="M102" s="7"/>
      <c r="N102" s="7"/>
      <c r="O102" s="7"/>
      <c r="P102" s="2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s="75" customFormat="1" x14ac:dyDescent="0.2">
      <c r="A103" s="8"/>
      <c r="B103" s="8"/>
      <c r="C103" s="8"/>
      <c r="D103" s="8"/>
      <c r="E103" s="104"/>
      <c r="F103" s="104"/>
      <c r="G103" s="104"/>
      <c r="H103" s="40"/>
      <c r="I103" s="26"/>
      <c r="J103" s="26"/>
      <c r="K103" s="26"/>
      <c r="L103" s="26"/>
      <c r="M103" s="7"/>
      <c r="N103" s="7"/>
      <c r="O103" s="7"/>
      <c r="P103" s="2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s="75" customFormat="1" ht="13.5" customHeight="1" x14ac:dyDescent="0.2">
      <c r="A104" s="8"/>
      <c r="B104" s="8"/>
      <c r="C104" s="8"/>
      <c r="D104" s="8"/>
      <c r="E104" s="104"/>
      <c r="F104" s="104"/>
      <c r="G104" s="104"/>
      <c r="H104" s="40"/>
      <c r="I104" s="26"/>
      <c r="J104" s="26"/>
      <c r="K104" s="26"/>
      <c r="L104" s="26"/>
      <c r="M104" s="7"/>
      <c r="N104" s="7"/>
      <c r="O104" s="7"/>
      <c r="P104" s="2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75" customFormat="1" x14ac:dyDescent="0.2">
      <c r="A105" s="8"/>
      <c r="B105" s="8"/>
      <c r="C105" s="8"/>
      <c r="D105" s="8"/>
      <c r="E105" s="104"/>
      <c r="F105" s="104"/>
      <c r="G105" s="104"/>
      <c r="H105" s="40"/>
      <c r="I105" s="26"/>
      <c r="J105" s="26"/>
      <c r="K105" s="26"/>
      <c r="L105" s="26"/>
      <c r="M105" s="7"/>
      <c r="N105" s="7"/>
      <c r="O105" s="7"/>
      <c r="P105" s="2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75" customFormat="1" x14ac:dyDescent="0.2">
      <c r="A106" s="8"/>
      <c r="B106" s="8"/>
      <c r="C106" s="8"/>
      <c r="D106" s="8"/>
      <c r="E106" s="104"/>
      <c r="F106" s="104"/>
      <c r="G106" s="104"/>
      <c r="H106" s="40"/>
      <c r="I106" s="26"/>
      <c r="J106" s="26"/>
      <c r="K106" s="26"/>
      <c r="L106" s="26"/>
      <c r="M106" s="7"/>
      <c r="N106" s="7"/>
      <c r="O106" s="7"/>
      <c r="P106" s="26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75" customFormat="1" x14ac:dyDescent="0.2">
      <c r="A107" s="8"/>
      <c r="B107" s="8"/>
      <c r="C107" s="8"/>
      <c r="D107" s="8"/>
      <c r="E107" s="104"/>
      <c r="F107" s="104"/>
      <c r="G107" s="104"/>
      <c r="H107" s="40"/>
      <c r="I107" s="49"/>
      <c r="J107" s="49"/>
      <c r="K107" s="49"/>
      <c r="L107" s="49"/>
      <c r="M107" s="7"/>
      <c r="N107" s="7"/>
      <c r="O107" s="7"/>
      <c r="P107" s="2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75" customFormat="1" x14ac:dyDescent="0.2">
      <c r="A108" s="8"/>
      <c r="B108" s="8"/>
      <c r="C108" s="8"/>
      <c r="D108" s="8"/>
      <c r="E108" s="104"/>
      <c r="F108" s="104"/>
      <c r="G108" s="104"/>
      <c r="H108" s="40"/>
      <c r="I108" s="49"/>
      <c r="J108" s="49"/>
      <c r="K108" s="49"/>
      <c r="L108" s="49"/>
      <c r="M108" s="7"/>
      <c r="N108" s="7"/>
      <c r="O108" s="7"/>
      <c r="P108" s="2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75" customFormat="1" x14ac:dyDescent="0.2">
      <c r="A109" s="8"/>
      <c r="B109" s="8"/>
      <c r="C109" s="8"/>
      <c r="D109" s="8"/>
      <c r="E109" s="104"/>
      <c r="F109" s="104"/>
      <c r="G109" s="104"/>
      <c r="H109" s="40"/>
      <c r="I109" s="49"/>
      <c r="J109" s="49"/>
      <c r="K109" s="49"/>
      <c r="L109" s="49"/>
      <c r="M109" s="7"/>
      <c r="N109" s="7"/>
      <c r="O109" s="7"/>
      <c r="P109" s="2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77" customFormat="1" x14ac:dyDescent="0.2">
      <c r="A110" s="8"/>
      <c r="B110" s="8"/>
      <c r="C110" s="8"/>
      <c r="D110" s="8"/>
      <c r="E110" s="104"/>
      <c r="F110" s="104"/>
      <c r="G110" s="104"/>
      <c r="H110" s="40"/>
      <c r="I110" s="78"/>
      <c r="J110" s="78"/>
      <c r="K110" s="78"/>
      <c r="L110" s="78"/>
      <c r="P110" s="78"/>
    </row>
    <row r="111" spans="1:30" s="77" customFormat="1" x14ac:dyDescent="0.2">
      <c r="A111" s="8"/>
      <c r="B111" s="8"/>
      <c r="C111" s="8"/>
      <c r="D111" s="8"/>
      <c r="E111" s="104"/>
      <c r="F111" s="104"/>
      <c r="G111" s="104"/>
      <c r="H111" s="40"/>
      <c r="I111" s="78"/>
      <c r="J111" s="78"/>
      <c r="K111" s="78"/>
      <c r="L111" s="78"/>
      <c r="P111" s="78"/>
    </row>
    <row r="112" spans="1:30" s="77" customFormat="1" x14ac:dyDescent="0.2">
      <c r="A112" s="8"/>
      <c r="B112" s="8"/>
      <c r="C112" s="8"/>
      <c r="D112" s="8"/>
      <c r="E112" s="104"/>
      <c r="F112" s="104"/>
      <c r="G112" s="104"/>
      <c r="H112" s="40"/>
      <c r="I112" s="78"/>
      <c r="J112" s="78"/>
      <c r="K112" s="78"/>
      <c r="L112" s="78"/>
      <c r="P112" s="78"/>
    </row>
    <row r="113" spans="1:30" s="77" customFormat="1" x14ac:dyDescent="0.2">
      <c r="A113" s="8"/>
      <c r="B113" s="8"/>
      <c r="C113" s="8"/>
      <c r="D113" s="8"/>
      <c r="E113" s="104"/>
      <c r="F113" s="104"/>
      <c r="G113" s="104"/>
      <c r="H113" s="40"/>
      <c r="I113" s="78"/>
      <c r="J113" s="78"/>
      <c r="K113" s="78"/>
      <c r="L113" s="78"/>
      <c r="P113" s="78"/>
    </row>
    <row r="114" spans="1:30" s="77" customFormat="1" ht="15.75" customHeight="1" x14ac:dyDescent="0.2">
      <c r="A114" s="8"/>
      <c r="B114" s="8"/>
      <c r="C114" s="8"/>
      <c r="D114" s="8"/>
      <c r="E114" s="104"/>
      <c r="F114" s="104"/>
      <c r="G114" s="104"/>
      <c r="H114" s="40"/>
      <c r="I114" s="78"/>
      <c r="J114" s="78"/>
      <c r="K114" s="78"/>
      <c r="L114" s="78"/>
      <c r="P114" s="78"/>
    </row>
    <row r="115" spans="1:30" s="77" customFormat="1" x14ac:dyDescent="0.2">
      <c r="A115" s="8"/>
      <c r="B115" s="8"/>
      <c r="C115" s="8"/>
      <c r="D115" s="8"/>
      <c r="E115" s="104"/>
      <c r="F115" s="104"/>
      <c r="G115" s="104"/>
      <c r="H115" s="40"/>
      <c r="I115" s="78"/>
      <c r="J115" s="78"/>
      <c r="K115" s="78"/>
      <c r="L115" s="78"/>
      <c r="P115" s="78"/>
    </row>
    <row r="116" spans="1:30" s="77" customFormat="1" x14ac:dyDescent="0.2">
      <c r="A116" s="8"/>
      <c r="B116" s="8"/>
      <c r="C116" s="8"/>
      <c r="D116" s="8"/>
      <c r="E116" s="104"/>
      <c r="F116" s="104"/>
      <c r="G116" s="104"/>
      <c r="H116" s="40"/>
      <c r="I116" s="78"/>
      <c r="J116" s="78"/>
      <c r="K116" s="78"/>
      <c r="L116" s="78"/>
      <c r="P116" s="78"/>
    </row>
    <row r="117" spans="1:30" s="75" customFormat="1" x14ac:dyDescent="0.2">
      <c r="A117" s="8"/>
      <c r="B117" s="8"/>
      <c r="C117" s="8"/>
      <c r="D117" s="8"/>
      <c r="E117" s="104"/>
      <c r="F117" s="104"/>
      <c r="G117" s="104"/>
      <c r="H117" s="40"/>
      <c r="I117" s="26"/>
      <c r="J117" s="26"/>
      <c r="K117" s="26"/>
      <c r="L117" s="26"/>
      <c r="M117" s="7"/>
      <c r="N117" s="7"/>
      <c r="O117" s="7"/>
      <c r="P117" s="2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75" customFormat="1" x14ac:dyDescent="0.2">
      <c r="A118" s="8"/>
      <c r="B118" s="8"/>
      <c r="C118" s="8"/>
      <c r="D118" s="8"/>
      <c r="E118" s="104"/>
      <c r="F118" s="104"/>
      <c r="G118" s="104"/>
      <c r="H118" s="40"/>
      <c r="I118" s="49"/>
      <c r="J118" s="49"/>
      <c r="K118" s="49"/>
      <c r="L118" s="49"/>
      <c r="M118" s="7"/>
      <c r="N118" s="7"/>
      <c r="O118" s="7"/>
      <c r="P118" s="2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5" customHeight="1" x14ac:dyDescent="0.2">
      <c r="A119" s="112"/>
      <c r="B119" s="112"/>
      <c r="C119" s="112"/>
      <c r="D119" s="112"/>
      <c r="E119" s="112"/>
      <c r="F119" s="112"/>
      <c r="G119" s="112"/>
      <c r="H119" s="112"/>
      <c r="I119" s="112"/>
      <c r="J119" s="51"/>
      <c r="K119" s="51"/>
      <c r="L119" s="51"/>
    </row>
    <row r="120" spans="1:30" ht="15" customHeight="1" x14ac:dyDescent="0.2">
      <c r="A120" s="164"/>
      <c r="B120" s="164"/>
      <c r="C120" s="164"/>
      <c r="D120" s="164"/>
      <c r="E120" s="164"/>
      <c r="F120" s="164"/>
      <c r="G120" s="164"/>
      <c r="H120" s="164"/>
      <c r="I120" s="164"/>
      <c r="J120" s="51"/>
      <c r="K120" s="51"/>
      <c r="L120" s="51"/>
    </row>
    <row r="121" spans="1:30" ht="15" customHeight="1" x14ac:dyDescent="0.2">
      <c r="A121" s="164"/>
      <c r="B121" s="164"/>
      <c r="C121" s="164"/>
      <c r="D121" s="164"/>
      <c r="E121" s="164"/>
      <c r="F121" s="164"/>
      <c r="G121" s="164"/>
      <c r="H121" s="164"/>
      <c r="I121" s="164"/>
      <c r="J121" s="51"/>
      <c r="K121" s="51"/>
      <c r="L121" s="51"/>
    </row>
    <row r="122" spans="1:30" ht="15" customHeight="1" x14ac:dyDescent="0.2">
      <c r="A122" s="164"/>
      <c r="B122" s="164"/>
      <c r="C122" s="164"/>
      <c r="D122" s="164"/>
      <c r="E122" s="164"/>
      <c r="F122" s="164"/>
      <c r="G122" s="164"/>
      <c r="H122" s="164"/>
      <c r="I122" s="164"/>
      <c r="J122" s="51"/>
      <c r="K122" s="51"/>
      <c r="L122" s="51"/>
    </row>
    <row r="123" spans="1:30" ht="15" customHeight="1" x14ac:dyDescent="0.2">
      <c r="A123" s="164"/>
      <c r="B123" s="164"/>
      <c r="C123" s="164"/>
      <c r="D123" s="164"/>
      <c r="E123" s="164"/>
      <c r="F123" s="164"/>
      <c r="G123" s="164"/>
      <c r="H123" s="164"/>
      <c r="I123" s="164"/>
      <c r="J123" s="51"/>
      <c r="K123" s="51"/>
      <c r="L123" s="51"/>
    </row>
    <row r="124" spans="1:30" ht="15" customHeight="1" x14ac:dyDescent="0.2">
      <c r="A124" s="164"/>
      <c r="B124" s="164"/>
      <c r="C124" s="164"/>
      <c r="D124" s="164"/>
      <c r="E124" s="164"/>
      <c r="F124" s="164"/>
      <c r="G124" s="164"/>
      <c r="H124" s="164"/>
      <c r="I124" s="164"/>
      <c r="J124" s="51"/>
      <c r="K124" s="51"/>
      <c r="L124" s="51"/>
    </row>
    <row r="125" spans="1:30" ht="15" customHeight="1" x14ac:dyDescent="0.2">
      <c r="A125" s="164"/>
      <c r="B125" s="164"/>
      <c r="C125" s="164"/>
      <c r="D125" s="164"/>
      <c r="E125" s="164"/>
      <c r="F125" s="164"/>
      <c r="G125" s="164"/>
      <c r="H125" s="164"/>
      <c r="I125" s="164"/>
      <c r="J125" s="51"/>
      <c r="K125" s="51"/>
      <c r="L125" s="51"/>
    </row>
    <row r="126" spans="1:30" ht="15" customHeight="1" x14ac:dyDescent="0.2">
      <c r="A126" s="164"/>
      <c r="B126" s="164"/>
      <c r="C126" s="164"/>
      <c r="D126" s="164"/>
      <c r="E126" s="164"/>
      <c r="F126" s="164"/>
      <c r="G126" s="164"/>
      <c r="H126" s="164"/>
      <c r="I126" s="164"/>
      <c r="J126" s="51"/>
      <c r="K126" s="51"/>
      <c r="L126" s="51"/>
    </row>
    <row r="127" spans="1:30" ht="15" customHeight="1" x14ac:dyDescent="0.2">
      <c r="A127" s="164"/>
      <c r="B127" s="164"/>
      <c r="C127" s="164"/>
      <c r="D127" s="164"/>
      <c r="E127" s="164"/>
      <c r="F127" s="164"/>
      <c r="G127" s="164"/>
      <c r="H127" s="164"/>
      <c r="I127" s="164"/>
      <c r="J127" s="51"/>
      <c r="K127" s="51"/>
      <c r="L127" s="51"/>
    </row>
    <row r="128" spans="1:30" ht="15" customHeight="1" x14ac:dyDescent="0.2">
      <c r="A128" s="222"/>
      <c r="B128" s="222"/>
      <c r="C128" s="222"/>
      <c r="D128" s="222"/>
      <c r="E128" s="222"/>
      <c r="F128" s="222"/>
      <c r="G128" s="222"/>
      <c r="H128" s="222"/>
      <c r="I128" s="222"/>
      <c r="J128" s="51"/>
      <c r="K128" s="51"/>
      <c r="L128" s="51"/>
    </row>
    <row r="129" spans="1:30" x14ac:dyDescent="0.2">
      <c r="F129" s="51"/>
      <c r="G129" s="51"/>
      <c r="H129" s="51"/>
      <c r="I129" s="102"/>
      <c r="J129" s="51"/>
      <c r="K129" s="51"/>
      <c r="L129" s="26"/>
    </row>
    <row r="130" spans="1:30" x14ac:dyDescent="0.2">
      <c r="A130" s="222"/>
      <c r="B130" s="222"/>
      <c r="C130" s="222"/>
      <c r="D130" s="222"/>
      <c r="E130" s="222"/>
      <c r="F130" s="222"/>
      <c r="G130" s="222"/>
      <c r="H130" s="222"/>
      <c r="I130" s="222"/>
      <c r="J130" s="52"/>
      <c r="K130" s="52"/>
      <c r="L130" s="52"/>
    </row>
    <row r="131" spans="1:30" x14ac:dyDescent="0.2">
      <c r="A131" s="29"/>
      <c r="B131" s="29"/>
      <c r="C131" s="29"/>
      <c r="D131" s="29"/>
      <c r="E131" s="29"/>
      <c r="F131" s="52"/>
      <c r="G131" s="52"/>
      <c r="H131" s="52"/>
      <c r="I131" s="52"/>
      <c r="J131" s="52"/>
      <c r="K131" s="52"/>
      <c r="L131" s="52"/>
    </row>
    <row r="132" spans="1:30" ht="15.75" customHeight="1" x14ac:dyDescent="0.2">
      <c r="A132" s="29"/>
      <c r="B132" s="29"/>
      <c r="C132" s="29"/>
      <c r="D132" s="29"/>
      <c r="E132" s="29"/>
      <c r="F132" s="52"/>
      <c r="G132" s="52"/>
      <c r="H132" s="52"/>
      <c r="I132" s="52"/>
      <c r="J132" s="52"/>
      <c r="K132" s="52"/>
      <c r="L132" s="52"/>
    </row>
    <row r="133" spans="1:30" s="2" customFormat="1" ht="25.5" x14ac:dyDescent="0.35">
      <c r="A133" s="225"/>
      <c r="B133" s="225"/>
      <c r="C133" s="225"/>
      <c r="D133" s="225"/>
      <c r="E133" s="225"/>
      <c r="F133" s="225"/>
      <c r="G133" s="225"/>
      <c r="H133" s="225"/>
      <c r="I133" s="225"/>
      <c r="J133" s="53"/>
      <c r="K133" s="53"/>
      <c r="L133" s="53"/>
      <c r="M133" s="5"/>
      <c r="N133" s="5"/>
      <c r="O133" s="5"/>
      <c r="P133" s="6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75" customFormat="1" ht="25.5" customHeight="1" x14ac:dyDescent="0.2">
      <c r="A134" s="8"/>
      <c r="B134" s="8"/>
      <c r="C134" s="8"/>
      <c r="D134" s="29"/>
      <c r="E134" s="29"/>
      <c r="F134" s="164"/>
      <c r="G134" s="104"/>
      <c r="H134" s="40"/>
      <c r="I134" s="80"/>
      <c r="J134" s="80"/>
      <c r="K134" s="80"/>
      <c r="L134" s="80"/>
      <c r="M134" s="7"/>
      <c r="N134" s="7"/>
      <c r="O134" s="7"/>
      <c r="P134" s="26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s="75" customFormat="1" x14ac:dyDescent="0.2">
      <c r="A135" s="8"/>
      <c r="B135" s="8"/>
      <c r="C135" s="8"/>
      <c r="D135" s="111"/>
      <c r="E135" s="104"/>
      <c r="F135" s="104"/>
      <c r="G135" s="104"/>
      <c r="H135" s="40"/>
      <c r="I135" s="80"/>
      <c r="J135" s="80"/>
      <c r="K135" s="80"/>
      <c r="L135" s="80"/>
      <c r="M135" s="7"/>
      <c r="N135" s="7"/>
      <c r="O135" s="7"/>
      <c r="P135" s="26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s="75" customFormat="1" x14ac:dyDescent="0.2">
      <c r="A136" s="8"/>
      <c r="B136" s="8"/>
      <c r="C136" s="8"/>
      <c r="D136" s="8"/>
      <c r="E136" s="104"/>
      <c r="F136" s="104"/>
      <c r="G136" s="104"/>
      <c r="H136" s="40"/>
      <c r="I136" s="165"/>
      <c r="J136" s="165"/>
      <c r="K136" s="165"/>
      <c r="L136" s="165"/>
      <c r="M136" s="7"/>
      <c r="N136" s="7"/>
      <c r="O136" s="7"/>
      <c r="P136" s="26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s="75" customFormat="1" x14ac:dyDescent="0.2">
      <c r="A137" s="8"/>
      <c r="B137" s="8"/>
      <c r="C137" s="8"/>
      <c r="D137" s="8"/>
      <c r="E137" s="104"/>
      <c r="F137" s="104"/>
      <c r="G137" s="104"/>
      <c r="H137" s="40"/>
      <c r="I137" s="81"/>
      <c r="J137" s="81"/>
      <c r="K137" s="81"/>
      <c r="L137" s="81"/>
      <c r="M137" s="7"/>
      <c r="N137" s="7"/>
      <c r="O137" s="7"/>
      <c r="P137" s="26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s="75" customFormat="1" ht="16.5" customHeight="1" x14ac:dyDescent="0.2">
      <c r="A138" s="8"/>
      <c r="B138" s="8"/>
      <c r="C138" s="8"/>
      <c r="D138" s="8"/>
      <c r="E138" s="104"/>
      <c r="F138" s="104"/>
      <c r="G138" s="104"/>
      <c r="H138" s="40"/>
      <c r="I138" s="80"/>
      <c r="J138" s="80"/>
      <c r="K138" s="80"/>
      <c r="L138" s="80"/>
      <c r="M138" s="7"/>
      <c r="N138" s="7"/>
      <c r="O138" s="7"/>
      <c r="P138" s="26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s="75" customFormat="1" x14ac:dyDescent="0.2">
      <c r="A139" s="8"/>
      <c r="B139" s="8"/>
      <c r="C139" s="8"/>
      <c r="D139" s="8"/>
      <c r="E139" s="104"/>
      <c r="F139" s="104"/>
      <c r="G139" s="104"/>
      <c r="H139" s="40"/>
      <c r="I139" s="69"/>
      <c r="J139" s="69"/>
      <c r="K139" s="69"/>
      <c r="L139" s="69"/>
      <c r="M139" s="7"/>
      <c r="N139" s="7"/>
      <c r="O139" s="7"/>
      <c r="P139" s="26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s="75" customFormat="1" x14ac:dyDescent="0.2">
      <c r="A140" s="8"/>
      <c r="B140" s="8"/>
      <c r="C140" s="8"/>
      <c r="D140" s="8"/>
      <c r="E140" s="104"/>
      <c r="F140" s="104"/>
      <c r="G140" s="104"/>
      <c r="H140" s="40"/>
      <c r="I140" s="54"/>
      <c r="J140" s="54"/>
      <c r="K140" s="54"/>
      <c r="L140" s="54"/>
      <c r="M140" s="7"/>
      <c r="N140" s="7"/>
      <c r="O140" s="7"/>
      <c r="P140" s="26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s="75" customFormat="1" ht="15" customHeight="1" x14ac:dyDescent="0.2">
      <c r="A141" s="8"/>
      <c r="B141" s="8"/>
      <c r="C141" s="8"/>
      <c r="D141" s="8"/>
      <c r="E141" s="104"/>
      <c r="F141" s="104"/>
      <c r="G141" s="104"/>
      <c r="H141" s="40"/>
      <c r="I141" s="54"/>
      <c r="J141" s="54"/>
      <c r="K141" s="54"/>
      <c r="L141" s="54"/>
      <c r="M141" s="7"/>
      <c r="N141" s="7"/>
      <c r="O141" s="7"/>
      <c r="P141" s="2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s="75" customFormat="1" x14ac:dyDescent="0.2">
      <c r="A142" s="8"/>
      <c r="B142" s="8"/>
      <c r="C142" s="8"/>
      <c r="D142" s="8"/>
      <c r="E142" s="104"/>
      <c r="F142" s="104"/>
      <c r="G142" s="104"/>
      <c r="H142" s="40"/>
      <c r="I142" s="54"/>
      <c r="J142" s="54"/>
      <c r="K142" s="54"/>
      <c r="L142" s="54"/>
      <c r="M142" s="7"/>
      <c r="N142" s="7"/>
      <c r="O142" s="7"/>
      <c r="P142" s="26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s="75" customFormat="1" x14ac:dyDescent="0.2">
      <c r="A143" s="8"/>
      <c r="B143" s="8"/>
      <c r="C143" s="8"/>
      <c r="D143" s="8"/>
      <c r="E143" s="104"/>
      <c r="F143" s="104"/>
      <c r="G143" s="104"/>
      <c r="H143" s="40"/>
      <c r="I143" s="54"/>
      <c r="J143" s="54"/>
      <c r="K143" s="54"/>
      <c r="L143" s="54"/>
      <c r="M143" s="7"/>
      <c r="N143" s="7"/>
      <c r="O143" s="7"/>
      <c r="P143" s="26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75" customFormat="1" x14ac:dyDescent="0.2">
      <c r="A144" s="8"/>
      <c r="B144" s="8"/>
      <c r="C144" s="8"/>
      <c r="D144" s="8"/>
      <c r="E144" s="104"/>
      <c r="F144" s="104"/>
      <c r="G144" s="104"/>
      <c r="H144" s="40"/>
      <c r="I144" s="54"/>
      <c r="J144" s="54"/>
      <c r="K144" s="54"/>
      <c r="L144" s="54"/>
      <c r="M144" s="7"/>
      <c r="N144" s="7"/>
      <c r="O144" s="7"/>
      <c r="P144" s="26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s="75" customFormat="1" ht="16.5" customHeight="1" x14ac:dyDescent="0.2">
      <c r="A145" s="8"/>
      <c r="B145" s="8"/>
      <c r="C145" s="8"/>
      <c r="D145" s="8"/>
      <c r="E145" s="104"/>
      <c r="F145" s="104"/>
      <c r="G145" s="104"/>
      <c r="H145" s="40"/>
      <c r="I145" s="54"/>
      <c r="J145" s="54"/>
      <c r="K145" s="54"/>
      <c r="L145" s="54"/>
      <c r="M145" s="7"/>
      <c r="N145" s="7"/>
      <c r="O145" s="7"/>
      <c r="P145" s="26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s="75" customFormat="1" x14ac:dyDescent="0.2">
      <c r="A146" s="8"/>
      <c r="B146" s="8"/>
      <c r="C146" s="8"/>
      <c r="D146" s="8"/>
      <c r="E146" s="104"/>
      <c r="F146" s="104"/>
      <c r="G146" s="104"/>
      <c r="H146" s="40"/>
      <c r="I146" s="54"/>
      <c r="J146" s="54"/>
      <c r="K146" s="54"/>
      <c r="L146" s="54"/>
      <c r="M146" s="7"/>
      <c r="N146" s="7"/>
      <c r="O146" s="7"/>
      <c r="P146" s="26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75" customFormat="1" x14ac:dyDescent="0.2">
      <c r="A147" s="8"/>
      <c r="B147" s="8"/>
      <c r="C147" s="8"/>
      <c r="D147" s="8"/>
      <c r="E147" s="104"/>
      <c r="F147" s="104"/>
      <c r="G147" s="104"/>
      <c r="H147" s="40"/>
      <c r="I147" s="54"/>
      <c r="J147" s="54"/>
      <c r="K147" s="54"/>
      <c r="L147" s="54"/>
      <c r="M147" s="7"/>
      <c r="N147" s="7"/>
      <c r="O147" s="7"/>
      <c r="P147" s="26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75" customFormat="1" x14ac:dyDescent="0.2">
      <c r="A148" s="8"/>
      <c r="B148" s="8"/>
      <c r="C148" s="8"/>
      <c r="D148" s="8"/>
      <c r="E148" s="104"/>
      <c r="F148" s="104"/>
      <c r="G148" s="104"/>
      <c r="H148" s="40"/>
      <c r="I148" s="54"/>
      <c r="J148" s="54"/>
      <c r="K148" s="54"/>
      <c r="L148" s="54"/>
      <c r="M148" s="7"/>
      <c r="N148" s="7"/>
      <c r="O148" s="7"/>
      <c r="P148" s="26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75" customFormat="1" x14ac:dyDescent="0.2">
      <c r="A149" s="8"/>
      <c r="B149" s="8"/>
      <c r="C149" s="8"/>
      <c r="D149" s="8"/>
      <c r="E149" s="104"/>
      <c r="F149" s="104"/>
      <c r="G149" s="104"/>
      <c r="H149" s="40"/>
      <c r="I149" s="54"/>
      <c r="J149" s="54"/>
      <c r="K149" s="54"/>
      <c r="L149" s="54"/>
      <c r="M149" s="7"/>
      <c r="N149" s="7"/>
      <c r="O149" s="7"/>
      <c r="P149" s="26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s="75" customFormat="1" x14ac:dyDescent="0.2">
      <c r="A150" s="8"/>
      <c r="B150" s="8"/>
      <c r="C150" s="8"/>
      <c r="D150" s="8"/>
      <c r="E150" s="104"/>
      <c r="F150" s="104"/>
      <c r="G150" s="104"/>
      <c r="H150" s="40"/>
      <c r="I150" s="26"/>
      <c r="J150" s="26"/>
      <c r="K150" s="26"/>
      <c r="L150" s="26"/>
      <c r="M150" s="7"/>
      <c r="N150" s="7"/>
      <c r="O150" s="7"/>
      <c r="P150" s="26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s="75" customFormat="1" ht="15" customHeight="1" x14ac:dyDescent="0.2">
      <c r="A151" s="8"/>
      <c r="B151" s="8"/>
      <c r="C151" s="8"/>
      <c r="D151" s="8"/>
      <c r="E151" s="104"/>
      <c r="F151" s="104"/>
      <c r="G151" s="104"/>
      <c r="H151" s="40"/>
      <c r="I151" s="54"/>
      <c r="J151" s="54"/>
      <c r="K151" s="54"/>
      <c r="L151" s="54"/>
      <c r="M151" s="7"/>
      <c r="N151" s="7"/>
      <c r="O151" s="7"/>
      <c r="P151" s="2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75" customFormat="1" x14ac:dyDescent="0.2">
      <c r="A152" s="8"/>
      <c r="B152" s="8"/>
      <c r="C152" s="8"/>
      <c r="D152" s="8"/>
      <c r="E152" s="104"/>
      <c r="F152" s="104"/>
      <c r="G152" s="104"/>
      <c r="H152" s="40"/>
      <c r="I152" s="26"/>
      <c r="J152" s="26"/>
      <c r="K152" s="26"/>
      <c r="L152" s="26"/>
      <c r="M152" s="7"/>
      <c r="N152" s="7"/>
      <c r="O152" s="7"/>
      <c r="P152" s="2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75" customFormat="1" x14ac:dyDescent="0.2">
      <c r="A153" s="8"/>
      <c r="B153" s="8"/>
      <c r="C153" s="8"/>
      <c r="D153" s="8"/>
      <c r="E153" s="104"/>
      <c r="F153" s="104"/>
      <c r="G153" s="104"/>
      <c r="H153" s="40"/>
      <c r="I153" s="26"/>
      <c r="J153" s="26"/>
      <c r="K153" s="26"/>
      <c r="L153" s="26"/>
      <c r="M153" s="7"/>
      <c r="N153" s="7"/>
      <c r="O153" s="7"/>
      <c r="P153" s="2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75" customFormat="1" ht="16.5" customHeight="1" x14ac:dyDescent="0.2">
      <c r="A154" s="8"/>
      <c r="B154" s="8"/>
      <c r="C154" s="8"/>
      <c r="D154" s="8"/>
      <c r="E154" s="104"/>
      <c r="F154" s="104"/>
      <c r="G154" s="104"/>
      <c r="H154" s="40"/>
      <c r="I154" s="54"/>
      <c r="J154" s="54"/>
      <c r="K154" s="54"/>
      <c r="L154" s="54"/>
      <c r="M154" s="7"/>
      <c r="N154" s="7"/>
      <c r="O154" s="7"/>
      <c r="P154" s="26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75" customFormat="1" x14ac:dyDescent="0.2">
      <c r="A155" s="8"/>
      <c r="B155" s="8"/>
      <c r="C155" s="8"/>
      <c r="D155" s="8"/>
      <c r="E155" s="104"/>
      <c r="F155" s="104"/>
      <c r="G155" s="104"/>
      <c r="H155" s="40"/>
      <c r="I155" s="54"/>
      <c r="J155" s="54"/>
      <c r="K155" s="54"/>
      <c r="L155" s="54"/>
      <c r="M155" s="7"/>
      <c r="N155" s="7"/>
      <c r="O155" s="7"/>
      <c r="P155" s="26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75" customFormat="1" x14ac:dyDescent="0.2">
      <c r="A156" s="8"/>
      <c r="B156" s="8"/>
      <c r="C156" s="8"/>
      <c r="D156" s="8"/>
      <c r="E156" s="104"/>
      <c r="F156" s="104"/>
      <c r="G156" s="104"/>
      <c r="H156" s="40"/>
      <c r="I156" s="54"/>
      <c r="J156" s="54"/>
      <c r="K156" s="54"/>
      <c r="L156" s="54"/>
      <c r="M156" s="7"/>
      <c r="N156" s="7"/>
      <c r="O156" s="7"/>
      <c r="P156" s="26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75" customFormat="1" x14ac:dyDescent="0.2">
      <c r="A157" s="8"/>
      <c r="B157" s="8"/>
      <c r="C157" s="8"/>
      <c r="D157" s="8"/>
      <c r="E157" s="104"/>
      <c r="F157" s="104"/>
      <c r="G157" s="104"/>
      <c r="H157" s="40"/>
      <c r="I157" s="26"/>
      <c r="J157" s="26"/>
      <c r="K157" s="26"/>
      <c r="L157" s="26"/>
      <c r="M157" s="7"/>
      <c r="N157" s="7"/>
      <c r="O157" s="7"/>
      <c r="P157" s="26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s="75" customFormat="1" x14ac:dyDescent="0.2">
      <c r="A158" s="8"/>
      <c r="B158" s="8"/>
      <c r="C158" s="8"/>
      <c r="D158" s="8"/>
      <c r="E158" s="104"/>
      <c r="F158" s="104"/>
      <c r="G158" s="104"/>
      <c r="H158" s="40"/>
      <c r="I158" s="54"/>
      <c r="J158" s="54"/>
      <c r="K158" s="54"/>
      <c r="L158" s="54"/>
      <c r="M158" s="7"/>
      <c r="N158" s="7"/>
      <c r="O158" s="7"/>
      <c r="P158" s="26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s="75" customFormat="1" ht="17.25" customHeight="1" x14ac:dyDescent="0.2">
      <c r="A159" s="8"/>
      <c r="B159" s="8"/>
      <c r="C159" s="8"/>
      <c r="D159" s="8"/>
      <c r="E159" s="104"/>
      <c r="F159" s="104"/>
      <c r="G159" s="104"/>
      <c r="H159" s="40"/>
      <c r="I159" s="55"/>
      <c r="J159" s="55"/>
      <c r="K159" s="55"/>
      <c r="L159" s="55"/>
      <c r="M159" s="7"/>
      <c r="N159" s="7"/>
      <c r="O159" s="7"/>
      <c r="P159" s="26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s="75" customFormat="1" x14ac:dyDescent="0.2">
      <c r="A160" s="8"/>
      <c r="B160" s="8"/>
      <c r="C160" s="8"/>
      <c r="D160" s="8"/>
      <c r="E160" s="104"/>
      <c r="F160" s="104"/>
      <c r="G160" s="104"/>
      <c r="H160" s="40"/>
      <c r="I160" s="49"/>
      <c r="J160" s="49"/>
      <c r="K160" s="49"/>
      <c r="L160" s="49"/>
      <c r="M160" s="7"/>
      <c r="N160" s="7"/>
      <c r="O160" s="7"/>
      <c r="P160" s="26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s="75" customFormat="1" x14ac:dyDescent="0.2">
      <c r="A161" s="8"/>
      <c r="B161" s="8"/>
      <c r="C161" s="8"/>
      <c r="D161" s="8"/>
      <c r="E161" s="104"/>
      <c r="F161" s="104"/>
      <c r="G161" s="104"/>
      <c r="H161" s="40"/>
      <c r="I161" s="51"/>
      <c r="J161" s="51"/>
      <c r="K161" s="51"/>
      <c r="L161" s="51"/>
      <c r="M161" s="7"/>
      <c r="N161" s="7"/>
      <c r="O161" s="7"/>
      <c r="P161" s="2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s="75" customFormat="1" x14ac:dyDescent="0.2">
      <c r="A162" s="8"/>
      <c r="B162" s="8"/>
      <c r="C162" s="8"/>
      <c r="D162" s="8"/>
      <c r="E162" s="104"/>
      <c r="F162" s="104"/>
      <c r="G162" s="104"/>
      <c r="H162" s="40"/>
      <c r="I162" s="165"/>
      <c r="J162" s="165"/>
      <c r="K162" s="165"/>
      <c r="L162" s="165"/>
      <c r="M162" s="7"/>
      <c r="N162" s="7"/>
      <c r="O162" s="7"/>
      <c r="P162" s="26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s="75" customFormat="1" ht="15.75" customHeight="1" x14ac:dyDescent="0.2">
      <c r="A163" s="8"/>
      <c r="B163" s="8"/>
      <c r="C163" s="8"/>
      <c r="D163" s="8"/>
      <c r="E163" s="104"/>
      <c r="F163" s="104"/>
      <c r="G163" s="104"/>
      <c r="H163" s="40"/>
      <c r="I163" s="165"/>
      <c r="J163" s="165"/>
      <c r="K163" s="165"/>
      <c r="L163" s="165"/>
      <c r="M163" s="7"/>
      <c r="N163" s="7"/>
      <c r="O163" s="7"/>
      <c r="P163" s="2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s="75" customFormat="1" ht="15.75" customHeight="1" x14ac:dyDescent="0.2">
      <c r="A164" s="8"/>
      <c r="B164" s="8"/>
      <c r="C164" s="8"/>
      <c r="D164" s="8"/>
      <c r="E164" s="104"/>
      <c r="F164" s="104"/>
      <c r="G164" s="104"/>
      <c r="H164" s="40"/>
      <c r="I164" s="7"/>
      <c r="J164" s="7"/>
      <c r="K164" s="7"/>
      <c r="L164" s="7"/>
      <c r="M164" s="7"/>
      <c r="N164" s="7"/>
      <c r="O164" s="7"/>
      <c r="P164" s="2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75" customFormat="1" ht="15.75" customHeight="1" x14ac:dyDescent="0.2">
      <c r="A165" s="8"/>
      <c r="B165" s="8"/>
      <c r="C165" s="8"/>
      <c r="D165" s="8"/>
      <c r="E165" s="104"/>
      <c r="F165" s="104"/>
      <c r="G165" s="104"/>
      <c r="H165" s="40"/>
      <c r="I165" s="40"/>
      <c r="J165" s="40"/>
      <c r="K165" s="40"/>
      <c r="L165" s="40"/>
      <c r="M165" s="7"/>
      <c r="N165" s="7"/>
      <c r="O165" s="7"/>
      <c r="P165" s="26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s="75" customFormat="1" ht="15.75" customHeight="1" x14ac:dyDescent="0.2">
      <c r="A166" s="8"/>
      <c r="B166" s="8"/>
      <c r="C166" s="8"/>
      <c r="D166" s="8"/>
      <c r="E166" s="104"/>
      <c r="F166" s="104"/>
      <c r="G166" s="104"/>
      <c r="H166" s="40"/>
      <c r="I166" s="40"/>
      <c r="J166" s="40"/>
      <c r="K166" s="40"/>
      <c r="L166" s="40"/>
      <c r="M166" s="7"/>
      <c r="N166" s="7"/>
      <c r="O166" s="7"/>
      <c r="P166" s="26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s="75" customFormat="1" ht="15.75" customHeight="1" x14ac:dyDescent="0.2">
      <c r="A167" s="8"/>
      <c r="B167" s="8"/>
      <c r="C167" s="8"/>
      <c r="D167" s="8"/>
      <c r="E167" s="104"/>
      <c r="F167" s="104"/>
      <c r="G167" s="104"/>
      <c r="H167" s="40"/>
      <c r="I167" s="40"/>
      <c r="J167" s="40"/>
      <c r="K167" s="40"/>
      <c r="L167" s="40"/>
      <c r="M167" s="7"/>
      <c r="N167" s="7"/>
      <c r="O167" s="7"/>
      <c r="P167" s="26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s="75" customFormat="1" ht="16.5" customHeight="1" x14ac:dyDescent="0.2">
      <c r="A168" s="8"/>
      <c r="B168" s="8"/>
      <c r="C168" s="8"/>
      <c r="D168" s="8"/>
      <c r="E168" s="104"/>
      <c r="F168" s="104"/>
      <c r="G168" s="104"/>
      <c r="H168" s="40"/>
      <c r="I168" s="70"/>
      <c r="J168" s="70"/>
      <c r="K168" s="70"/>
      <c r="L168" s="70"/>
      <c r="M168" s="7"/>
      <c r="N168" s="7"/>
      <c r="O168" s="7"/>
      <c r="P168" s="2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s="75" customFormat="1" ht="15.75" customHeight="1" x14ac:dyDescent="0.2">
      <c r="A169" s="8"/>
      <c r="B169" s="8"/>
      <c r="C169" s="8"/>
      <c r="D169" s="8"/>
      <c r="E169" s="104"/>
      <c r="F169" s="104"/>
      <c r="G169" s="104"/>
      <c r="H169" s="40"/>
      <c r="I169" s="67"/>
      <c r="J169" s="67"/>
      <c r="K169" s="67"/>
      <c r="L169" s="67"/>
      <c r="M169" s="7"/>
      <c r="N169" s="7"/>
      <c r="O169" s="7"/>
      <c r="P169" s="2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s="75" customFormat="1" ht="15.75" customHeight="1" x14ac:dyDescent="0.2">
      <c r="A170" s="8"/>
      <c r="B170" s="8"/>
      <c r="C170" s="8"/>
      <c r="D170" s="8"/>
      <c r="E170" s="104"/>
      <c r="F170" s="104"/>
      <c r="G170" s="104"/>
      <c r="H170" s="40"/>
      <c r="I170" s="40"/>
      <c r="J170" s="40"/>
      <c r="K170" s="40"/>
      <c r="L170" s="40"/>
      <c r="M170" s="7"/>
      <c r="N170" s="7"/>
      <c r="O170" s="7"/>
      <c r="P170" s="2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s="75" customFormat="1" ht="6" customHeight="1" x14ac:dyDescent="0.2">
      <c r="A171" s="8"/>
      <c r="B171" s="8"/>
      <c r="C171" s="8"/>
      <c r="D171" s="8"/>
      <c r="E171" s="104"/>
      <c r="F171" s="104"/>
      <c r="G171" s="104"/>
      <c r="H171" s="40"/>
      <c r="I171" s="70"/>
      <c r="J171" s="70"/>
      <c r="K171" s="70"/>
      <c r="L171" s="70"/>
      <c r="M171" s="7"/>
      <c r="N171" s="7"/>
      <c r="O171" s="7"/>
      <c r="P171" s="2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s="75" customFormat="1" ht="15.75" customHeight="1" x14ac:dyDescent="0.2">
      <c r="A172" s="8"/>
      <c r="B172" s="8"/>
      <c r="C172" s="8"/>
      <c r="D172" s="8"/>
      <c r="E172" s="104"/>
      <c r="F172" s="104"/>
      <c r="G172" s="104"/>
      <c r="H172" s="40"/>
      <c r="I172" s="67"/>
      <c r="J172" s="67"/>
      <c r="K172" s="67"/>
      <c r="L172" s="67"/>
      <c r="M172" s="7"/>
      <c r="N172" s="7"/>
      <c r="O172" s="7"/>
      <c r="P172" s="2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s="75" customFormat="1" ht="15.75" customHeight="1" x14ac:dyDescent="0.2">
      <c r="A173" s="8"/>
      <c r="B173" s="8"/>
      <c r="C173" s="8"/>
      <c r="D173" s="8"/>
      <c r="E173" s="104"/>
      <c r="F173" s="104"/>
      <c r="G173" s="104"/>
      <c r="H173" s="40"/>
      <c r="I173" s="40"/>
      <c r="J173" s="40"/>
      <c r="K173" s="40"/>
      <c r="L173" s="40"/>
      <c r="M173" s="7"/>
      <c r="N173" s="7"/>
      <c r="O173" s="7"/>
      <c r="P173" s="2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s="75" customFormat="1" ht="18" customHeight="1" x14ac:dyDescent="0.2">
      <c r="A174" s="8"/>
      <c r="B174" s="8"/>
      <c r="C174" s="8"/>
      <c r="D174" s="8"/>
      <c r="E174" s="104"/>
      <c r="F174" s="104"/>
      <c r="G174" s="104"/>
      <c r="H174" s="40"/>
      <c r="I174" s="7"/>
      <c r="J174" s="7"/>
      <c r="K174" s="7"/>
      <c r="L174" s="7"/>
      <c r="M174" s="7"/>
      <c r="N174" s="7"/>
      <c r="O174" s="7"/>
      <c r="P174" s="2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s="75" customFormat="1" ht="18" customHeight="1" x14ac:dyDescent="0.2">
      <c r="A175" s="8"/>
      <c r="B175" s="8"/>
      <c r="C175" s="8"/>
      <c r="D175" s="8"/>
      <c r="E175" s="104"/>
      <c r="F175" s="104"/>
      <c r="G175" s="104"/>
      <c r="H175" s="40"/>
      <c r="I175" s="7"/>
      <c r="J175" s="7"/>
      <c r="K175" s="7"/>
      <c r="L175" s="7"/>
      <c r="M175" s="7"/>
      <c r="N175" s="7"/>
      <c r="O175" s="7"/>
      <c r="P175" s="2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s="75" customFormat="1" x14ac:dyDescent="0.2">
      <c r="A176" s="8"/>
      <c r="B176" s="8"/>
      <c r="C176" s="8"/>
      <c r="D176" s="8"/>
      <c r="E176" s="104"/>
      <c r="F176" s="104"/>
      <c r="G176" s="104"/>
      <c r="H176" s="40"/>
      <c r="I176" s="40"/>
      <c r="J176" s="40"/>
      <c r="K176" s="40"/>
      <c r="L176" s="40"/>
      <c r="M176" s="7"/>
      <c r="N176" s="7"/>
      <c r="O176" s="7"/>
      <c r="P176" s="2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s="75" customFormat="1" x14ac:dyDescent="0.2">
      <c r="A177" s="8"/>
      <c r="B177" s="8"/>
      <c r="C177" s="8"/>
      <c r="D177" s="8"/>
      <c r="E177" s="104"/>
      <c r="F177" s="104"/>
      <c r="G177" s="104"/>
      <c r="H177" s="40"/>
      <c r="I177" s="40"/>
      <c r="J177" s="40"/>
      <c r="K177" s="40"/>
      <c r="L177" s="40"/>
      <c r="M177" s="7"/>
      <c r="N177" s="7"/>
      <c r="O177" s="7"/>
      <c r="P177" s="2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s="75" customFormat="1" x14ac:dyDescent="0.2">
      <c r="A178" s="8"/>
      <c r="B178" s="8"/>
      <c r="C178" s="8"/>
      <c r="D178" s="8"/>
      <c r="E178" s="104"/>
      <c r="F178" s="104"/>
      <c r="G178" s="104"/>
      <c r="H178" s="40"/>
      <c r="I178" s="40"/>
      <c r="J178" s="40"/>
      <c r="K178" s="40"/>
      <c r="L178" s="40"/>
      <c r="M178" s="7"/>
      <c r="N178" s="7"/>
      <c r="O178" s="7"/>
      <c r="P178" s="26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s="75" customFormat="1" x14ac:dyDescent="0.2">
      <c r="A179" s="8"/>
      <c r="B179" s="8"/>
      <c r="C179" s="8"/>
      <c r="D179" s="8"/>
      <c r="E179" s="104"/>
      <c r="F179" s="104"/>
      <c r="G179" s="104"/>
      <c r="H179" s="40"/>
      <c r="I179" s="40"/>
      <c r="J179" s="40"/>
      <c r="K179" s="40"/>
      <c r="L179" s="40"/>
      <c r="M179" s="7"/>
      <c r="N179" s="7"/>
      <c r="O179" s="7"/>
      <c r="P179" s="26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s="75" customFormat="1" ht="17.25" customHeight="1" x14ac:dyDescent="0.2">
      <c r="A180" s="8"/>
      <c r="B180" s="8"/>
      <c r="C180" s="8"/>
      <c r="D180" s="8"/>
      <c r="E180" s="104"/>
      <c r="F180" s="104"/>
      <c r="G180" s="104"/>
      <c r="H180" s="40"/>
      <c r="I180" s="7"/>
      <c r="J180" s="7"/>
      <c r="K180" s="7"/>
      <c r="L180" s="7"/>
      <c r="M180" s="7"/>
      <c r="N180" s="7"/>
      <c r="O180" s="7"/>
      <c r="P180" s="26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s="75" customFormat="1" ht="17.25" customHeight="1" x14ac:dyDescent="0.2">
      <c r="A181" s="8"/>
      <c r="B181" s="8"/>
      <c r="C181" s="8"/>
      <c r="D181" s="8"/>
      <c r="E181" s="104"/>
      <c r="F181" s="104"/>
      <c r="G181" s="104"/>
      <c r="H181" s="40"/>
      <c r="I181" s="7"/>
      <c r="J181" s="7"/>
      <c r="K181" s="7"/>
      <c r="L181" s="7"/>
      <c r="M181" s="7"/>
      <c r="N181" s="7"/>
      <c r="O181" s="7"/>
      <c r="P181" s="26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s="75" customFormat="1" ht="17.25" customHeight="1" x14ac:dyDescent="0.2">
      <c r="A182" s="8"/>
      <c r="B182" s="8"/>
      <c r="C182" s="8"/>
      <c r="D182" s="8"/>
      <c r="E182" s="104"/>
      <c r="F182" s="104"/>
      <c r="G182" s="104"/>
      <c r="H182" s="40"/>
      <c r="I182" s="7"/>
      <c r="J182" s="7"/>
      <c r="K182" s="7"/>
      <c r="L182" s="7"/>
      <c r="M182" s="7"/>
      <c r="N182" s="7"/>
      <c r="O182" s="7"/>
      <c r="P182" s="2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s="75" customFormat="1" ht="17.25" customHeight="1" x14ac:dyDescent="0.2">
      <c r="A183" s="8"/>
      <c r="B183" s="8"/>
      <c r="C183" s="8"/>
      <c r="D183" s="8"/>
      <c r="E183" s="104"/>
      <c r="F183" s="104"/>
      <c r="G183" s="104"/>
      <c r="H183" s="40"/>
      <c r="I183" s="7"/>
      <c r="J183" s="7"/>
      <c r="K183" s="7"/>
      <c r="L183" s="7"/>
      <c r="M183" s="7"/>
      <c r="N183" s="7"/>
      <c r="O183" s="7"/>
      <c r="P183" s="26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s="75" customFormat="1" x14ac:dyDescent="0.2">
      <c r="A184" s="8"/>
      <c r="B184" s="8"/>
      <c r="C184" s="8"/>
      <c r="D184" s="8"/>
      <c r="E184" s="104"/>
      <c r="F184" s="104"/>
      <c r="G184" s="104"/>
      <c r="H184" s="40"/>
      <c r="I184" s="7"/>
      <c r="J184" s="7"/>
      <c r="K184" s="7"/>
      <c r="L184" s="7"/>
      <c r="M184" s="7"/>
      <c r="N184" s="7"/>
      <c r="O184" s="7"/>
      <c r="P184" s="26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s="75" customFormat="1" x14ac:dyDescent="0.2">
      <c r="A185" s="8"/>
      <c r="B185" s="8"/>
      <c r="C185" s="8"/>
      <c r="D185" s="8"/>
      <c r="E185" s="104"/>
      <c r="F185" s="104"/>
      <c r="G185" s="104"/>
      <c r="H185" s="40"/>
      <c r="I185" s="7"/>
      <c r="J185" s="7"/>
      <c r="K185" s="7"/>
      <c r="L185" s="7"/>
      <c r="M185" s="7"/>
      <c r="N185" s="7"/>
      <c r="O185" s="7"/>
      <c r="P185" s="26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s="75" customFormat="1" x14ac:dyDescent="0.2">
      <c r="A186" s="8"/>
      <c r="B186" s="8"/>
      <c r="C186" s="8"/>
      <c r="D186" s="8"/>
      <c r="E186" s="104"/>
      <c r="F186" s="104"/>
      <c r="G186" s="104"/>
      <c r="H186" s="40"/>
      <c r="I186" s="7"/>
      <c r="J186" s="7"/>
      <c r="K186" s="7"/>
      <c r="L186" s="7"/>
      <c r="M186" s="7"/>
      <c r="N186" s="7"/>
      <c r="O186" s="7"/>
      <c r="P186" s="26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s="75" customFormat="1" x14ac:dyDescent="0.2">
      <c r="A187" s="8"/>
      <c r="B187" s="8"/>
      <c r="C187" s="8"/>
      <c r="D187" s="8"/>
      <c r="E187" s="104"/>
      <c r="F187" s="104"/>
      <c r="G187" s="104"/>
      <c r="H187" s="40"/>
      <c r="I187" s="7"/>
      <c r="J187" s="7"/>
      <c r="K187" s="7"/>
      <c r="L187" s="7"/>
      <c r="M187" s="7"/>
      <c r="N187" s="7"/>
      <c r="O187" s="7"/>
      <c r="P187" s="26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s="75" customFormat="1" x14ac:dyDescent="0.2">
      <c r="A188" s="8"/>
      <c r="B188" s="8"/>
      <c r="C188" s="8"/>
      <c r="D188" s="8"/>
      <c r="E188" s="104"/>
      <c r="F188" s="104"/>
      <c r="G188" s="104"/>
      <c r="H188" s="40"/>
      <c r="I188" s="40"/>
      <c r="J188" s="40"/>
      <c r="K188" s="40"/>
      <c r="L188" s="40"/>
      <c r="M188" s="7"/>
      <c r="N188" s="7"/>
      <c r="O188" s="7"/>
      <c r="P188" s="26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s="75" customFormat="1" x14ac:dyDescent="0.2">
      <c r="A189" s="8"/>
      <c r="B189" s="8"/>
      <c r="C189" s="8"/>
      <c r="D189" s="8"/>
      <c r="E189" s="104"/>
      <c r="F189" s="104"/>
      <c r="G189" s="104"/>
      <c r="H189" s="40"/>
      <c r="I189" s="40"/>
      <c r="J189" s="40"/>
      <c r="K189" s="40"/>
      <c r="L189" s="40"/>
      <c r="M189" s="7"/>
      <c r="N189" s="7"/>
      <c r="O189" s="7"/>
      <c r="P189" s="26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s="75" customFormat="1" x14ac:dyDescent="0.2">
      <c r="A190" s="223"/>
      <c r="B190" s="223"/>
      <c r="C190" s="223"/>
      <c r="D190" s="223"/>
      <c r="E190" s="223"/>
      <c r="F190" s="223"/>
      <c r="G190" s="223"/>
      <c r="H190" s="223"/>
      <c r="I190" s="223"/>
      <c r="J190" s="40"/>
      <c r="K190" s="40"/>
      <c r="L190" s="40"/>
      <c r="M190" s="7"/>
      <c r="N190" s="7"/>
      <c r="O190" s="7"/>
      <c r="P190" s="26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s="75" customFormat="1" ht="18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6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s="75" customForma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6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s="75" customFormat="1" x14ac:dyDescent="0.2">
      <c r="A193" s="7"/>
      <c r="B193" s="7"/>
      <c r="C193" s="7"/>
      <c r="D193" s="7"/>
      <c r="E193" s="7"/>
      <c r="F193" s="83"/>
      <c r="G193" s="83"/>
      <c r="H193" s="83"/>
      <c r="I193" s="83"/>
      <c r="J193" s="83"/>
      <c r="K193" s="83"/>
      <c r="L193" s="83"/>
      <c r="M193" s="7"/>
      <c r="N193" s="7"/>
      <c r="O193" s="7"/>
      <c r="P193" s="26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s="75" customFormat="1" x14ac:dyDescent="0.2">
      <c r="A194" s="7"/>
      <c r="B194" s="7"/>
      <c r="C194" s="7"/>
      <c r="D194" s="7"/>
      <c r="E194" s="7"/>
      <c r="F194" s="83"/>
      <c r="G194" s="83"/>
      <c r="H194" s="83"/>
      <c r="I194" s="83"/>
      <c r="J194" s="83"/>
      <c r="K194" s="83"/>
      <c r="L194" s="83"/>
      <c r="M194" s="7"/>
      <c r="N194" s="7"/>
      <c r="O194" s="7"/>
      <c r="P194" s="26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s="75" customFormat="1" x14ac:dyDescent="0.2">
      <c r="A195" s="7"/>
      <c r="B195" s="7"/>
      <c r="C195" s="7"/>
      <c r="D195" s="7"/>
      <c r="E195" s="7"/>
      <c r="F195" s="70"/>
      <c r="G195" s="70"/>
      <c r="H195" s="70"/>
      <c r="I195" s="70"/>
      <c r="J195" s="70"/>
      <c r="K195" s="70"/>
      <c r="L195" s="70"/>
      <c r="M195" s="7"/>
      <c r="N195" s="7"/>
      <c r="O195" s="7"/>
      <c r="P195" s="26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s="75" customFormat="1" x14ac:dyDescent="0.2">
      <c r="A196" s="7"/>
      <c r="B196" s="7"/>
      <c r="C196" s="7"/>
      <c r="D196" s="7"/>
      <c r="E196" s="7"/>
      <c r="F196" s="67"/>
      <c r="G196" s="67"/>
      <c r="H196" s="67"/>
      <c r="I196" s="67"/>
      <c r="J196" s="67"/>
      <c r="K196" s="67"/>
      <c r="L196" s="67"/>
      <c r="M196" s="7"/>
      <c r="N196" s="7"/>
      <c r="O196" s="7"/>
      <c r="P196" s="26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s="75" customForma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67"/>
      <c r="K197" s="67"/>
      <c r="L197" s="67"/>
      <c r="M197" s="7"/>
      <c r="N197" s="7"/>
      <c r="O197" s="7"/>
      <c r="P197" s="26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">
      <c r="F198" s="41"/>
      <c r="G198" s="41"/>
      <c r="H198" s="41"/>
      <c r="I198" s="41"/>
      <c r="J198" s="41"/>
      <c r="K198" s="41"/>
      <c r="L198" s="4"/>
    </row>
    <row r="199" spans="1:30" x14ac:dyDescent="0.2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</row>
    <row r="200" spans="1:30" x14ac:dyDescent="0.2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</row>
    <row r="201" spans="1:30" x14ac:dyDescent="0.2">
      <c r="A201" s="47"/>
      <c r="B201" s="47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</row>
    <row r="202" spans="1:30" s="74" customFormat="1" ht="25.5" x14ac:dyDescent="0.35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5"/>
      <c r="N202" s="15"/>
      <c r="O202" s="15"/>
      <c r="P202" s="27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s="15" customFormat="1" ht="25.5" x14ac:dyDescent="0.3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P203" s="27"/>
    </row>
    <row r="204" spans="1:30" s="7" customFormat="1" x14ac:dyDescent="0.2">
      <c r="P204" s="26"/>
    </row>
    <row r="205" spans="1:30" s="7" customFormat="1" x14ac:dyDescent="0.2">
      <c r="P205" s="26"/>
    </row>
    <row r="206" spans="1:30" s="7" customFormat="1" x14ac:dyDescent="0.2">
      <c r="H206" s="165"/>
      <c r="I206" s="165"/>
      <c r="J206" s="165"/>
      <c r="K206" s="165"/>
      <c r="L206" s="165"/>
      <c r="P206" s="26"/>
    </row>
    <row r="207" spans="1:30" s="7" customFormat="1" ht="6.75" customHeight="1" x14ac:dyDescent="0.2">
      <c r="P207" s="26"/>
    </row>
    <row r="208" spans="1:30" s="7" customFormat="1" x14ac:dyDescent="0.2">
      <c r="H208" s="49"/>
      <c r="I208" s="49"/>
      <c r="J208" s="49"/>
      <c r="K208" s="49"/>
      <c r="L208" s="49"/>
      <c r="P208" s="26"/>
    </row>
    <row r="209" spans="8:16" s="7" customFormat="1" x14ac:dyDescent="0.2">
      <c r="H209" s="26"/>
      <c r="I209" s="26"/>
      <c r="J209" s="26"/>
      <c r="K209" s="26"/>
      <c r="L209" s="26"/>
      <c r="P209" s="26"/>
    </row>
    <row r="210" spans="8:16" s="7" customFormat="1" x14ac:dyDescent="0.2">
      <c r="H210" s="49"/>
      <c r="I210" s="49"/>
      <c r="J210" s="49"/>
      <c r="K210" s="49"/>
      <c r="L210" s="49"/>
      <c r="P210" s="26"/>
    </row>
    <row r="211" spans="8:16" s="7" customFormat="1" ht="8.65" customHeight="1" x14ac:dyDescent="0.2">
      <c r="H211" s="51"/>
      <c r="I211" s="51"/>
      <c r="J211" s="51"/>
      <c r="K211" s="51"/>
      <c r="L211" s="51"/>
      <c r="P211" s="26"/>
    </row>
    <row r="212" spans="8:16" s="7" customFormat="1" x14ac:dyDescent="0.2">
      <c r="H212" s="26"/>
      <c r="I212" s="26"/>
      <c r="J212" s="26"/>
      <c r="K212" s="26"/>
      <c r="L212" s="26"/>
      <c r="P212" s="26"/>
    </row>
    <row r="213" spans="8:16" s="7" customFormat="1" x14ac:dyDescent="0.2">
      <c r="H213" s="26"/>
      <c r="I213" s="26"/>
      <c r="J213" s="26"/>
      <c r="K213" s="26"/>
      <c r="L213" s="26"/>
      <c r="P213" s="26"/>
    </row>
    <row r="214" spans="8:16" s="7" customFormat="1" x14ac:dyDescent="0.2">
      <c r="H214" s="26"/>
      <c r="I214" s="26"/>
      <c r="J214" s="26"/>
      <c r="K214" s="26"/>
      <c r="L214" s="26"/>
      <c r="P214" s="26"/>
    </row>
    <row r="215" spans="8:16" s="7" customFormat="1" x14ac:dyDescent="0.2">
      <c r="H215" s="26"/>
      <c r="I215" s="26"/>
      <c r="J215" s="26"/>
      <c r="K215" s="26"/>
      <c r="L215" s="26"/>
      <c r="P215" s="26"/>
    </row>
    <row r="216" spans="8:16" s="7" customFormat="1" x14ac:dyDescent="0.2">
      <c r="H216" s="40"/>
      <c r="I216" s="40"/>
      <c r="J216" s="40"/>
      <c r="K216" s="40"/>
      <c r="L216" s="40"/>
      <c r="P216" s="26"/>
    </row>
    <row r="217" spans="8:16" s="7" customFormat="1" ht="9" customHeight="1" x14ac:dyDescent="0.2">
      <c r="H217" s="84"/>
      <c r="I217" s="84"/>
      <c r="J217" s="84"/>
      <c r="K217" s="84"/>
      <c r="L217" s="84"/>
      <c r="P217" s="26"/>
    </row>
    <row r="218" spans="8:16" s="7" customFormat="1" x14ac:dyDescent="0.2">
      <c r="H218" s="26"/>
      <c r="I218" s="26"/>
      <c r="J218" s="26"/>
      <c r="K218" s="26"/>
      <c r="L218" s="26"/>
      <c r="P218" s="26"/>
    </row>
    <row r="219" spans="8:16" s="7" customFormat="1" ht="9" customHeight="1" x14ac:dyDescent="0.2">
      <c r="H219" s="26"/>
      <c r="I219" s="26"/>
      <c r="J219" s="26"/>
      <c r="K219" s="26"/>
      <c r="L219" s="26"/>
      <c r="P219" s="26"/>
    </row>
    <row r="220" spans="8:16" s="7" customFormat="1" x14ac:dyDescent="0.2">
      <c r="H220" s="26"/>
      <c r="I220" s="26"/>
      <c r="J220" s="26"/>
      <c r="K220" s="26"/>
      <c r="L220" s="26"/>
      <c r="P220" s="26"/>
    </row>
    <row r="221" spans="8:16" s="7" customFormat="1" ht="9" customHeight="1" x14ac:dyDescent="0.2">
      <c r="H221" s="26"/>
      <c r="I221" s="26"/>
      <c r="J221" s="26"/>
      <c r="K221" s="26"/>
      <c r="L221" s="26"/>
      <c r="P221" s="26"/>
    </row>
    <row r="222" spans="8:16" s="7" customFormat="1" x14ac:dyDescent="0.2">
      <c r="H222" s="26"/>
      <c r="I222" s="26"/>
      <c r="J222" s="26"/>
      <c r="K222" s="26"/>
      <c r="L222" s="26"/>
      <c r="P222" s="26"/>
    </row>
    <row r="223" spans="8:16" s="7" customFormat="1" ht="9" customHeight="1" x14ac:dyDescent="0.2">
      <c r="H223" s="26"/>
      <c r="I223" s="26"/>
      <c r="J223" s="26"/>
      <c r="K223" s="26"/>
      <c r="L223" s="26"/>
      <c r="P223" s="26"/>
    </row>
    <row r="224" spans="8:16" s="7" customFormat="1" x14ac:dyDescent="0.2">
      <c r="H224" s="26"/>
      <c r="I224" s="26"/>
      <c r="J224" s="26"/>
      <c r="K224" s="26"/>
      <c r="L224" s="26"/>
      <c r="P224" s="26"/>
    </row>
    <row r="225" spans="6:16" s="7" customFormat="1" x14ac:dyDescent="0.2">
      <c r="F225" s="26"/>
      <c r="H225" s="26"/>
      <c r="I225" s="26"/>
      <c r="J225" s="26"/>
      <c r="K225" s="26"/>
      <c r="L225" s="26"/>
      <c r="P225" s="26"/>
    </row>
    <row r="226" spans="6:16" s="7" customFormat="1" x14ac:dyDescent="0.2">
      <c r="F226" s="26"/>
      <c r="H226" s="26"/>
      <c r="I226" s="26"/>
      <c r="J226" s="26"/>
      <c r="K226" s="26"/>
      <c r="L226" s="26"/>
      <c r="P226" s="26"/>
    </row>
    <row r="227" spans="6:16" s="7" customFormat="1" x14ac:dyDescent="0.2">
      <c r="F227" s="26"/>
      <c r="H227" s="26"/>
      <c r="I227" s="26"/>
      <c r="J227" s="26"/>
      <c r="K227" s="26"/>
      <c r="L227" s="26"/>
      <c r="P227" s="26"/>
    </row>
    <row r="228" spans="6:16" s="7" customFormat="1" ht="9" customHeight="1" x14ac:dyDescent="0.2">
      <c r="F228" s="26"/>
      <c r="H228" s="26"/>
      <c r="I228" s="26"/>
      <c r="J228" s="26"/>
      <c r="K228" s="26"/>
      <c r="L228" s="26"/>
      <c r="P228" s="26"/>
    </row>
    <row r="229" spans="6:16" s="7" customFormat="1" x14ac:dyDescent="0.2">
      <c r="F229" s="26"/>
      <c r="H229" s="26"/>
      <c r="I229" s="26"/>
      <c r="J229" s="26"/>
      <c r="K229" s="26"/>
      <c r="L229" s="26"/>
      <c r="P229" s="26"/>
    </row>
    <row r="230" spans="6:16" s="7" customFormat="1" x14ac:dyDescent="0.2">
      <c r="F230" s="26"/>
      <c r="H230" s="26"/>
      <c r="I230" s="26"/>
      <c r="J230" s="26"/>
      <c r="K230" s="26"/>
      <c r="L230" s="26"/>
      <c r="P230" s="26"/>
    </row>
    <row r="231" spans="6:16" s="7" customFormat="1" x14ac:dyDescent="0.2">
      <c r="F231" s="26"/>
      <c r="H231" s="26"/>
      <c r="I231" s="26"/>
      <c r="J231" s="26"/>
      <c r="K231" s="26"/>
      <c r="L231" s="26"/>
      <c r="P231" s="26"/>
    </row>
    <row r="232" spans="6:16" s="7" customFormat="1" x14ac:dyDescent="0.2">
      <c r="F232" s="26"/>
      <c r="H232" s="26"/>
      <c r="I232" s="26"/>
      <c r="J232" s="26"/>
      <c r="K232" s="26"/>
      <c r="L232" s="26"/>
      <c r="P232" s="26"/>
    </row>
    <row r="233" spans="6:16" s="7" customFormat="1" x14ac:dyDescent="0.2">
      <c r="H233" s="26"/>
      <c r="I233" s="26"/>
      <c r="J233" s="26"/>
      <c r="K233" s="26"/>
      <c r="L233" s="26"/>
      <c r="P233" s="26"/>
    </row>
    <row r="234" spans="6:16" s="7" customFormat="1" x14ac:dyDescent="0.2">
      <c r="H234" s="54"/>
      <c r="I234" s="54"/>
      <c r="J234" s="54"/>
      <c r="K234" s="54"/>
      <c r="L234" s="54"/>
      <c r="P234" s="26"/>
    </row>
    <row r="235" spans="6:16" s="7" customFormat="1" x14ac:dyDescent="0.2">
      <c r="H235" s="54"/>
      <c r="I235" s="54"/>
      <c r="J235" s="54"/>
      <c r="K235" s="54"/>
      <c r="L235" s="54"/>
      <c r="P235" s="26"/>
    </row>
    <row r="236" spans="6:16" s="7" customFormat="1" ht="7.5" customHeight="1" x14ac:dyDescent="0.2">
      <c r="H236" s="54"/>
      <c r="I236" s="54"/>
      <c r="J236" s="54"/>
      <c r="K236" s="54"/>
      <c r="L236" s="54"/>
      <c r="P236" s="26"/>
    </row>
    <row r="237" spans="6:16" s="7" customFormat="1" x14ac:dyDescent="0.2">
      <c r="H237" s="54"/>
      <c r="I237" s="54"/>
      <c r="J237" s="54"/>
      <c r="K237" s="54"/>
      <c r="L237" s="54"/>
      <c r="M237" s="85"/>
      <c r="P237" s="26"/>
    </row>
    <row r="238" spans="6:16" s="7" customFormat="1" ht="9" customHeight="1" x14ac:dyDescent="0.2">
      <c r="H238" s="54"/>
      <c r="I238" s="54"/>
      <c r="J238" s="54"/>
      <c r="K238" s="54"/>
      <c r="L238" s="54"/>
      <c r="P238" s="26"/>
    </row>
    <row r="239" spans="6:16" s="7" customFormat="1" x14ac:dyDescent="0.2">
      <c r="H239" s="54"/>
      <c r="I239" s="54"/>
      <c r="J239" s="54"/>
      <c r="K239" s="54"/>
      <c r="L239" s="54"/>
      <c r="M239" s="86"/>
      <c r="P239" s="26"/>
    </row>
    <row r="240" spans="6:16" s="7" customFormat="1" ht="7.5" customHeight="1" x14ac:dyDescent="0.2">
      <c r="H240" s="55"/>
      <c r="I240" s="55"/>
      <c r="J240" s="55"/>
      <c r="K240" s="55"/>
      <c r="L240" s="55"/>
      <c r="P240" s="26"/>
    </row>
    <row r="241" spans="6:16" s="7" customFormat="1" x14ac:dyDescent="0.2">
      <c r="H241" s="49"/>
      <c r="I241" s="49"/>
      <c r="J241" s="49"/>
      <c r="K241" s="49"/>
      <c r="L241" s="49"/>
      <c r="P241" s="26"/>
    </row>
    <row r="242" spans="6:16" s="7" customFormat="1" x14ac:dyDescent="0.2">
      <c r="P242" s="26"/>
    </row>
    <row r="243" spans="6:16" s="7" customFormat="1" x14ac:dyDescent="0.2">
      <c r="P243" s="26"/>
    </row>
    <row r="244" spans="6:16" s="7" customFormat="1" x14ac:dyDescent="0.2">
      <c r="F244" s="87"/>
      <c r="G244" s="88"/>
      <c r="L244" s="88"/>
      <c r="P244" s="26"/>
    </row>
    <row r="245" spans="6:16" s="7" customFormat="1" ht="6" customHeight="1" x14ac:dyDescent="0.2">
      <c r="F245" s="87"/>
      <c r="P245" s="26"/>
    </row>
    <row r="246" spans="6:16" s="7" customFormat="1" x14ac:dyDescent="0.2">
      <c r="G246" s="49"/>
      <c r="P246" s="26"/>
    </row>
    <row r="247" spans="6:16" s="7" customFormat="1" ht="6" customHeight="1" x14ac:dyDescent="0.2">
      <c r="G247" s="49"/>
      <c r="P247" s="26"/>
    </row>
    <row r="248" spans="6:16" s="7" customFormat="1" ht="13.9" customHeight="1" x14ac:dyDescent="0.2">
      <c r="G248" s="49"/>
      <c r="P248" s="26"/>
    </row>
    <row r="249" spans="6:16" s="7" customFormat="1" x14ac:dyDescent="0.2">
      <c r="G249" s="69"/>
      <c r="J249" s="72"/>
      <c r="P249" s="26"/>
    </row>
    <row r="250" spans="6:16" s="7" customFormat="1" x14ac:dyDescent="0.2">
      <c r="G250" s="49"/>
      <c r="P250" s="26"/>
    </row>
    <row r="251" spans="6:16" s="7" customFormat="1" x14ac:dyDescent="0.2">
      <c r="G251" s="26"/>
      <c r="J251" s="72"/>
      <c r="L251" s="55"/>
      <c r="P251" s="26"/>
    </row>
    <row r="252" spans="6:16" s="7" customFormat="1" x14ac:dyDescent="0.2">
      <c r="G252" s="26"/>
      <c r="L252" s="55"/>
      <c r="P252" s="26"/>
    </row>
    <row r="253" spans="6:16" s="7" customFormat="1" x14ac:dyDescent="0.2">
      <c r="G253" s="49"/>
      <c r="L253" s="55"/>
      <c r="P253" s="26"/>
    </row>
    <row r="254" spans="6:16" s="7" customFormat="1" x14ac:dyDescent="0.2">
      <c r="G254" s="51"/>
      <c r="L254" s="55"/>
      <c r="P254" s="26"/>
    </row>
    <row r="255" spans="6:16" s="7" customFormat="1" x14ac:dyDescent="0.2">
      <c r="G255" s="55"/>
      <c r="L255" s="55"/>
      <c r="P255" s="26"/>
    </row>
    <row r="256" spans="6:16" s="7" customFormat="1" x14ac:dyDescent="0.2">
      <c r="F256" s="89"/>
      <c r="L256" s="55"/>
      <c r="P256" s="26"/>
    </row>
    <row r="257" spans="1:19" s="7" customFormat="1" x14ac:dyDescent="0.2">
      <c r="G257" s="56"/>
      <c r="L257" s="55"/>
      <c r="P257" s="26"/>
    </row>
    <row r="258" spans="1:19" s="7" customFormat="1" ht="5.65" customHeight="1" x14ac:dyDescent="0.2">
      <c r="F258" s="90"/>
      <c r="P258" s="26"/>
    </row>
    <row r="259" spans="1:19" s="7" customFormat="1" ht="14.25" customHeight="1" x14ac:dyDescent="0.2">
      <c r="A259" s="71"/>
      <c r="F259" s="90"/>
      <c r="P259" s="26"/>
    </row>
    <row r="260" spans="1:19" s="7" customFormat="1" x14ac:dyDescent="0.2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P260" s="26"/>
    </row>
    <row r="261" spans="1:19" s="7" customFormat="1" ht="15" x14ac:dyDescent="0.2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N261" s="226"/>
      <c r="O261" s="227"/>
      <c r="P261" s="12"/>
      <c r="Q261" s="13"/>
      <c r="R261" s="13"/>
      <c r="S261" s="13"/>
    </row>
    <row r="262" spans="1:19" s="7" customFormat="1" ht="15.75" customHeight="1" x14ac:dyDescent="0.2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N262" s="226"/>
      <c r="O262" s="227"/>
      <c r="P262" s="12"/>
      <c r="Q262" s="13"/>
      <c r="R262" s="13"/>
      <c r="S262" s="13"/>
    </row>
    <row r="263" spans="1:19" s="15" customFormat="1" ht="25.5" x14ac:dyDescent="0.3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N263" s="162"/>
      <c r="O263" s="162"/>
      <c r="P263" s="14"/>
      <c r="Q263" s="162"/>
      <c r="R263" s="162"/>
      <c r="S263" s="162"/>
    </row>
    <row r="264" spans="1:19" s="15" customFormat="1" ht="25.5" customHeight="1" x14ac:dyDescent="0.3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N264" s="228"/>
      <c r="O264" s="228"/>
      <c r="P264" s="16"/>
      <c r="Q264" s="17"/>
      <c r="R264" s="17"/>
      <c r="S264" s="17"/>
    </row>
    <row r="265" spans="1:19" s="7" customFormat="1" ht="15" x14ac:dyDescent="0.2">
      <c r="N265" s="161"/>
      <c r="O265" s="161"/>
      <c r="P265" s="16"/>
      <c r="Q265" s="18"/>
      <c r="R265" s="18"/>
      <c r="S265" s="18"/>
    </row>
    <row r="266" spans="1:19" s="7" customFormat="1" ht="15" x14ac:dyDescent="0.2">
      <c r="N266" s="19"/>
      <c r="O266" s="19"/>
      <c r="P266" s="16"/>
      <c r="Q266" s="17"/>
      <c r="R266" s="17"/>
      <c r="S266" s="17"/>
    </row>
    <row r="267" spans="1:19" s="7" customFormat="1" ht="15" x14ac:dyDescent="0.2">
      <c r="N267" s="19"/>
      <c r="O267" s="19"/>
      <c r="P267" s="16"/>
      <c r="Q267" s="17"/>
      <c r="R267" s="17"/>
      <c r="S267" s="17"/>
    </row>
    <row r="268" spans="1:19" s="7" customFormat="1" ht="16.5" customHeight="1" x14ac:dyDescent="0.25">
      <c r="B268" s="91"/>
      <c r="H268" s="70"/>
      <c r="N268" s="19"/>
      <c r="O268" s="19"/>
      <c r="P268" s="16"/>
      <c r="Q268" s="17"/>
      <c r="R268" s="17"/>
      <c r="S268" s="17"/>
    </row>
    <row r="269" spans="1:19" s="7" customFormat="1" ht="6" customHeight="1" x14ac:dyDescent="0.2">
      <c r="H269" s="70"/>
      <c r="N269" s="19"/>
      <c r="O269" s="19"/>
      <c r="P269" s="16"/>
      <c r="Q269" s="17"/>
      <c r="R269" s="17"/>
      <c r="S269" s="17"/>
    </row>
    <row r="270" spans="1:19" s="7" customFormat="1" ht="14.25" customHeight="1" x14ac:dyDescent="0.2">
      <c r="H270" s="70"/>
      <c r="N270" s="161"/>
      <c r="O270" s="161"/>
      <c r="P270" s="16"/>
      <c r="Q270" s="18"/>
      <c r="R270" s="18"/>
      <c r="S270" s="18"/>
    </row>
    <row r="271" spans="1:19" s="7" customFormat="1" ht="14.25" customHeight="1" x14ac:dyDescent="0.2">
      <c r="F271" s="73"/>
      <c r="G271" s="73"/>
      <c r="H271" s="70"/>
      <c r="N271" s="161"/>
      <c r="O271" s="161"/>
      <c r="P271" s="16"/>
      <c r="Q271" s="18"/>
      <c r="R271" s="18"/>
      <c r="S271" s="18"/>
    </row>
    <row r="272" spans="1:19" s="7" customFormat="1" ht="14.25" customHeight="1" x14ac:dyDescent="0.2">
      <c r="F272" s="165"/>
      <c r="G272" s="165"/>
      <c r="H272" s="92"/>
      <c r="N272" s="161"/>
      <c r="O272" s="20"/>
      <c r="P272" s="16"/>
      <c r="Q272" s="17"/>
      <c r="R272" s="18"/>
      <c r="S272" s="17"/>
    </row>
    <row r="273" spans="2:19" s="7" customFormat="1" ht="6" customHeight="1" x14ac:dyDescent="0.2">
      <c r="F273" s="165"/>
      <c r="G273" s="165"/>
      <c r="H273" s="70"/>
      <c r="N273" s="161"/>
      <c r="O273" s="20"/>
      <c r="P273" s="16"/>
      <c r="Q273" s="17"/>
      <c r="R273" s="18"/>
      <c r="S273" s="17"/>
    </row>
    <row r="274" spans="2:19" s="7" customFormat="1" ht="15" x14ac:dyDescent="0.2">
      <c r="F274" s="56"/>
      <c r="G274" s="56"/>
      <c r="J274" s="70"/>
      <c r="N274" s="161"/>
      <c r="O274" s="161"/>
      <c r="P274" s="21"/>
      <c r="Q274" s="22"/>
      <c r="R274" s="161"/>
      <c r="S274" s="161"/>
    </row>
    <row r="275" spans="2:19" s="7" customFormat="1" ht="13.9" customHeight="1" x14ac:dyDescent="0.2">
      <c r="F275" s="60"/>
      <c r="G275" s="60"/>
      <c r="N275" s="161"/>
      <c r="O275" s="161"/>
      <c r="P275" s="224"/>
      <c r="Q275" s="224"/>
      <c r="R275" s="224"/>
      <c r="S275" s="23"/>
    </row>
    <row r="276" spans="2:19" s="7" customFormat="1" ht="15.4" customHeight="1" x14ac:dyDescent="0.2">
      <c r="F276" s="40"/>
      <c r="G276" s="40"/>
      <c r="N276" s="161"/>
      <c r="O276" s="161"/>
      <c r="P276" s="21"/>
      <c r="Q276" s="161"/>
      <c r="R276" s="161"/>
      <c r="S276" s="18"/>
    </row>
    <row r="277" spans="2:19" s="7" customFormat="1" ht="10.5" customHeight="1" x14ac:dyDescent="0.2">
      <c r="N277" s="161"/>
      <c r="O277" s="161"/>
      <c r="P277" s="224"/>
      <c r="Q277" s="224"/>
      <c r="R277" s="224"/>
      <c r="S277" s="17"/>
    </row>
    <row r="278" spans="2:19" s="7" customFormat="1" ht="15.4" customHeight="1" x14ac:dyDescent="0.2">
      <c r="F278" s="40"/>
      <c r="G278" s="40"/>
      <c r="N278" s="24"/>
      <c r="O278" s="24"/>
      <c r="P278" s="25"/>
      <c r="Q278" s="24"/>
      <c r="R278" s="24"/>
      <c r="S278" s="24"/>
    </row>
    <row r="279" spans="2:19" s="7" customFormat="1" x14ac:dyDescent="0.2">
      <c r="P279" s="26"/>
    </row>
    <row r="280" spans="2:19" s="7" customFormat="1" x14ac:dyDescent="0.2">
      <c r="P280" s="26"/>
    </row>
    <row r="281" spans="2:19" s="7" customFormat="1" ht="18" x14ac:dyDescent="0.25">
      <c r="B281" s="91"/>
      <c r="P281" s="26"/>
    </row>
    <row r="282" spans="2:19" s="7" customFormat="1" ht="6" customHeight="1" x14ac:dyDescent="0.25">
      <c r="B282" s="91"/>
      <c r="P282" s="26"/>
    </row>
    <row r="283" spans="2:19" s="7" customFormat="1" ht="15" customHeight="1" x14ac:dyDescent="0.2">
      <c r="F283" s="60"/>
      <c r="P283" s="26"/>
    </row>
    <row r="284" spans="2:19" s="7" customFormat="1" x14ac:dyDescent="0.2">
      <c r="F284" s="40"/>
      <c r="P284" s="26"/>
    </row>
    <row r="285" spans="2:19" s="7" customFormat="1" x14ac:dyDescent="0.2">
      <c r="F285" s="40"/>
      <c r="P285" s="26"/>
    </row>
    <row r="286" spans="2:19" s="7" customFormat="1" ht="9" customHeight="1" x14ac:dyDescent="0.2">
      <c r="F286" s="40"/>
      <c r="P286" s="26"/>
    </row>
    <row r="287" spans="2:19" s="7" customFormat="1" ht="15.4" customHeight="1" x14ac:dyDescent="0.2">
      <c r="F287" s="40"/>
      <c r="P287" s="26"/>
    </row>
    <row r="288" spans="2:19" s="7" customFormat="1" ht="15.4" customHeight="1" x14ac:dyDescent="0.2">
      <c r="P288" s="26"/>
    </row>
    <row r="289" spans="2:16" s="7" customFormat="1" ht="15.4" customHeight="1" x14ac:dyDescent="0.2">
      <c r="P289" s="26"/>
    </row>
    <row r="290" spans="2:16" s="7" customFormat="1" ht="15.4" customHeight="1" x14ac:dyDescent="0.25">
      <c r="B290" s="91"/>
      <c r="P290" s="26"/>
    </row>
    <row r="291" spans="2:16" s="7" customFormat="1" ht="6" customHeight="1" x14ac:dyDescent="0.2">
      <c r="P291" s="26"/>
    </row>
    <row r="292" spans="2:16" s="7" customFormat="1" ht="15.4" customHeight="1" x14ac:dyDescent="0.2">
      <c r="F292" s="49"/>
      <c r="P292" s="26"/>
    </row>
    <row r="293" spans="2:16" s="7" customFormat="1" ht="12" customHeight="1" x14ac:dyDescent="0.2">
      <c r="P293" s="26"/>
    </row>
    <row r="294" spans="2:16" s="7" customFormat="1" ht="15.4" customHeight="1" x14ac:dyDescent="0.2">
      <c r="F294" s="93"/>
      <c r="P294" s="26"/>
    </row>
    <row r="295" spans="2:16" s="7" customFormat="1" ht="15.4" customHeight="1" x14ac:dyDescent="0.2">
      <c r="F295" s="56"/>
      <c r="P295" s="26"/>
    </row>
    <row r="296" spans="2:16" s="7" customFormat="1" ht="15.4" customHeight="1" x14ac:dyDescent="0.2">
      <c r="F296" s="93"/>
      <c r="P296" s="26"/>
    </row>
    <row r="297" spans="2:16" s="7" customFormat="1" ht="15.4" customHeight="1" x14ac:dyDescent="0.2">
      <c r="F297" s="49"/>
      <c r="P297" s="26"/>
    </row>
    <row r="298" spans="2:16" s="7" customFormat="1" ht="15.4" customHeight="1" x14ac:dyDescent="0.2">
      <c r="P298" s="26"/>
    </row>
    <row r="299" spans="2:16" s="7" customFormat="1" ht="15.4" customHeight="1" x14ac:dyDescent="0.25">
      <c r="B299" s="91"/>
      <c r="F299" s="94"/>
      <c r="G299" s="73"/>
      <c r="H299" s="165"/>
      <c r="I299" s="165"/>
      <c r="P299" s="26"/>
    </row>
    <row r="300" spans="2:16" s="7" customFormat="1" ht="15.4" customHeight="1" x14ac:dyDescent="0.2">
      <c r="F300" s="165"/>
      <c r="G300" s="165"/>
      <c r="H300" s="165"/>
      <c r="I300" s="165"/>
      <c r="P300" s="26"/>
    </row>
    <row r="301" spans="2:16" s="7" customFormat="1" ht="6.4" customHeight="1" x14ac:dyDescent="0.2">
      <c r="P301" s="26"/>
    </row>
    <row r="302" spans="2:16" s="7" customFormat="1" ht="15.4" customHeight="1" x14ac:dyDescent="0.2">
      <c r="F302" s="49"/>
      <c r="G302" s="40"/>
      <c r="H302" s="40"/>
      <c r="I302" s="40"/>
      <c r="P302" s="26"/>
    </row>
    <row r="303" spans="2:16" s="7" customFormat="1" ht="7.15" customHeight="1" x14ac:dyDescent="0.2">
      <c r="G303" s="40"/>
      <c r="H303" s="40"/>
      <c r="I303" s="40"/>
      <c r="P303" s="26"/>
    </row>
    <row r="304" spans="2:16" s="7" customFormat="1" ht="15.4" customHeight="1" x14ac:dyDescent="0.2">
      <c r="F304" s="95"/>
      <c r="G304" s="40"/>
      <c r="H304" s="40"/>
      <c r="I304" s="40"/>
      <c r="P304" s="26"/>
    </row>
    <row r="305" spans="1:30" s="7" customFormat="1" ht="6" customHeight="1" x14ac:dyDescent="0.2">
      <c r="G305" s="70"/>
      <c r="I305" s="40"/>
      <c r="P305" s="26"/>
    </row>
    <row r="306" spans="1:30" s="7" customFormat="1" ht="15.4" customHeight="1" x14ac:dyDescent="0.2">
      <c r="F306" s="49"/>
      <c r="G306" s="40"/>
      <c r="I306" s="40"/>
      <c r="N306" s="96"/>
      <c r="P306" s="26"/>
    </row>
    <row r="307" spans="1:30" s="7" customFormat="1" x14ac:dyDescent="0.2">
      <c r="P307" s="26"/>
    </row>
    <row r="308" spans="1:30" s="75" customFormat="1" x14ac:dyDescent="0.2">
      <c r="A308" s="7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26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s="75" customFormat="1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"/>
      <c r="M309" s="7"/>
      <c r="N309" s="7"/>
      <c r="O309" s="7"/>
      <c r="P309" s="26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s="75" customFormat="1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"/>
      <c r="M310" s="7"/>
      <c r="N310" s="7"/>
      <c r="O310" s="7"/>
      <c r="P310" s="26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s="75" customFormat="1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"/>
      <c r="M311" s="7"/>
      <c r="N311" s="7"/>
      <c r="O311" s="7"/>
      <c r="P311" s="26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s="75" customFormat="1" ht="25.5" x14ac:dyDescent="0.3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15"/>
      <c r="M312" s="7"/>
      <c r="N312" s="7"/>
      <c r="O312" s="7"/>
      <c r="P312" s="26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s="75" customFormat="1" ht="25.5" x14ac:dyDescent="0.3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15"/>
      <c r="M313" s="7"/>
      <c r="N313" s="7"/>
      <c r="O313" s="7"/>
      <c r="P313" s="26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s="75" customFormat="1" x14ac:dyDescent="0.2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"/>
      <c r="M314" s="7"/>
      <c r="N314" s="7"/>
      <c r="O314" s="7"/>
      <c r="P314" s="26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s="75" customFormat="1" x14ac:dyDescent="0.2">
      <c r="A315" s="73"/>
      <c r="B315" s="73"/>
      <c r="C315" s="73"/>
      <c r="D315" s="7"/>
      <c r="E315" s="73"/>
      <c r="F315" s="73"/>
      <c r="G315" s="73"/>
      <c r="H315" s="73"/>
      <c r="I315" s="73"/>
      <c r="J315" s="73"/>
      <c r="K315" s="73"/>
      <c r="L315" s="7"/>
      <c r="M315" s="7"/>
      <c r="N315" s="7"/>
      <c r="O315" s="7"/>
      <c r="P315" s="26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s="75" customFormat="1" x14ac:dyDescent="0.2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"/>
      <c r="M316" s="7"/>
      <c r="N316" s="7"/>
      <c r="O316" s="7"/>
      <c r="P316" s="26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s="75" customFormat="1" x14ac:dyDescent="0.2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"/>
      <c r="M317" s="7"/>
      <c r="N317" s="7"/>
      <c r="O317" s="7"/>
      <c r="P317" s="26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s="75" customFormat="1" x14ac:dyDescent="0.2">
      <c r="A318" s="7"/>
      <c r="B318" s="7"/>
      <c r="C318" s="7"/>
      <c r="D318" s="7"/>
      <c r="E318" s="7"/>
      <c r="F318" s="165"/>
      <c r="G318" s="165"/>
      <c r="H318" s="165"/>
      <c r="I318" s="165"/>
      <c r="J318" s="165"/>
      <c r="K318" s="58"/>
      <c r="L318" s="7"/>
      <c r="M318" s="7"/>
      <c r="N318" s="7"/>
      <c r="O318" s="7"/>
      <c r="P318" s="26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s="75" customFormat="1" x14ac:dyDescent="0.2">
      <c r="A319" s="7"/>
      <c r="B319" s="7"/>
      <c r="C319" s="7"/>
      <c r="D319" s="7"/>
      <c r="E319" s="7"/>
      <c r="F319" s="57"/>
      <c r="G319" s="57"/>
      <c r="H319" s="57"/>
      <c r="I319" s="58"/>
      <c r="J319" s="58"/>
      <c r="K319" s="58"/>
      <c r="L319" s="7"/>
      <c r="M319" s="7"/>
      <c r="N319" s="7"/>
      <c r="O319" s="7"/>
      <c r="P319" s="26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s="75" customFormat="1" x14ac:dyDescent="0.2">
      <c r="A320" s="7"/>
      <c r="B320" s="7"/>
      <c r="C320" s="7"/>
      <c r="D320" s="7"/>
      <c r="E320" s="7"/>
      <c r="F320" s="57"/>
      <c r="G320" s="58"/>
      <c r="H320" s="58"/>
      <c r="I320" s="58"/>
      <c r="J320" s="58"/>
      <c r="K320" s="58"/>
      <c r="L320" s="7"/>
      <c r="M320" s="7"/>
      <c r="N320" s="7"/>
      <c r="O320" s="7"/>
      <c r="P320" s="26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s="75" customFormat="1" x14ac:dyDescent="0.2">
      <c r="A321" s="7"/>
      <c r="B321" s="7"/>
      <c r="C321" s="7"/>
      <c r="D321" s="7"/>
      <c r="E321" s="7"/>
      <c r="F321" s="49"/>
      <c r="G321" s="49"/>
      <c r="H321" s="49"/>
      <c r="I321" s="49"/>
      <c r="J321" s="49"/>
      <c r="K321" s="56"/>
      <c r="L321" s="7"/>
      <c r="M321" s="97"/>
      <c r="N321" s="7"/>
      <c r="O321" s="7"/>
      <c r="P321" s="26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s="75" customFormat="1" x14ac:dyDescent="0.2">
      <c r="A322" s="7"/>
      <c r="B322" s="7"/>
      <c r="C322" s="7"/>
      <c r="D322" s="7"/>
      <c r="E322" s="82"/>
      <c r="F322" s="26"/>
      <c r="G322" s="26"/>
      <c r="H322" s="26"/>
      <c r="I322" s="26"/>
      <c r="J322" s="26"/>
      <c r="K322" s="60"/>
      <c r="L322" s="7"/>
      <c r="M322" s="7"/>
      <c r="N322" s="7"/>
      <c r="O322" s="7"/>
      <c r="P322" s="26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s="75" customFormat="1" x14ac:dyDescent="0.2">
      <c r="A323" s="7"/>
      <c r="B323" s="7"/>
      <c r="C323" s="7"/>
      <c r="D323" s="7"/>
      <c r="E323" s="82"/>
      <c r="F323" s="26"/>
      <c r="G323" s="26"/>
      <c r="H323" s="26"/>
      <c r="I323" s="26"/>
      <c r="J323" s="26"/>
      <c r="K323" s="60"/>
      <c r="L323" s="7"/>
      <c r="M323" s="7"/>
      <c r="N323" s="7"/>
      <c r="O323" s="7"/>
      <c r="P323" s="26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s="75" customFormat="1" x14ac:dyDescent="0.2">
      <c r="A324" s="7"/>
      <c r="B324" s="7"/>
      <c r="C324" s="7"/>
      <c r="D324" s="7"/>
      <c r="E324" s="82"/>
      <c r="F324" s="26"/>
      <c r="G324" s="26"/>
      <c r="H324" s="26"/>
      <c r="I324" s="26"/>
      <c r="J324" s="26"/>
      <c r="K324" s="60"/>
      <c r="L324" s="7"/>
      <c r="M324" s="7"/>
      <c r="N324" s="7"/>
      <c r="O324" s="7"/>
      <c r="P324" s="26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s="75" customFormat="1" x14ac:dyDescent="0.2">
      <c r="A325" s="7"/>
      <c r="B325" s="7"/>
      <c r="C325" s="7"/>
      <c r="D325" s="7"/>
      <c r="E325" s="82"/>
      <c r="F325" s="26"/>
      <c r="G325" s="26"/>
      <c r="H325" s="26"/>
      <c r="I325" s="26"/>
      <c r="J325" s="26"/>
      <c r="K325" s="60"/>
      <c r="L325" s="7"/>
      <c r="M325" s="7"/>
      <c r="N325" s="7"/>
      <c r="O325" s="7"/>
      <c r="P325" s="26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s="75" customFormat="1" x14ac:dyDescent="0.2">
      <c r="A326" s="7"/>
      <c r="B326" s="7"/>
      <c r="C326" s="7"/>
      <c r="D326" s="7"/>
      <c r="E326" s="82"/>
      <c r="F326" s="26"/>
      <c r="G326" s="26"/>
      <c r="H326" s="26"/>
      <c r="I326" s="26"/>
      <c r="J326" s="26"/>
      <c r="K326" s="60"/>
      <c r="L326" s="7"/>
      <c r="M326" s="7"/>
      <c r="N326" s="7"/>
      <c r="O326" s="7"/>
      <c r="P326" s="26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s="75" customFormat="1" x14ac:dyDescent="0.2">
      <c r="A327" s="7"/>
      <c r="B327" s="7"/>
      <c r="C327" s="7"/>
      <c r="D327" s="7"/>
      <c r="E327" s="82"/>
      <c r="F327" s="26"/>
      <c r="G327" s="26"/>
      <c r="H327" s="26"/>
      <c r="I327" s="26"/>
      <c r="J327" s="26"/>
      <c r="K327" s="60"/>
      <c r="L327" s="7"/>
      <c r="M327" s="7"/>
      <c r="N327" s="7"/>
      <c r="O327" s="7"/>
      <c r="P327" s="26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s="75" customFormat="1" x14ac:dyDescent="0.2">
      <c r="A328" s="7"/>
      <c r="B328" s="7"/>
      <c r="C328" s="7"/>
      <c r="D328" s="7"/>
      <c r="E328" s="82"/>
      <c r="F328" s="26"/>
      <c r="G328" s="26"/>
      <c r="H328" s="26"/>
      <c r="I328" s="26"/>
      <c r="J328" s="26"/>
      <c r="K328" s="60"/>
      <c r="L328" s="7"/>
      <c r="M328" s="7"/>
      <c r="N328" s="7"/>
      <c r="O328" s="7"/>
      <c r="P328" s="26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s="75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26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s="75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26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s="75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26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s="75" customFormat="1" x14ac:dyDescent="0.2">
      <c r="A332" s="7"/>
      <c r="B332" s="7"/>
      <c r="C332" s="7"/>
      <c r="D332" s="7"/>
      <c r="E332" s="7"/>
      <c r="F332" s="49"/>
      <c r="G332" s="49"/>
      <c r="H332" s="49"/>
      <c r="I332" s="49"/>
      <c r="J332" s="49"/>
      <c r="K332" s="66"/>
      <c r="L332" s="7"/>
      <c r="M332" s="97"/>
      <c r="N332" s="7"/>
      <c r="O332" s="7"/>
      <c r="P332" s="26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s="75" customFormat="1" x14ac:dyDescent="0.2">
      <c r="A333" s="7"/>
      <c r="B333" s="7"/>
      <c r="C333" s="7"/>
      <c r="D333" s="7"/>
      <c r="E333" s="82"/>
      <c r="F333" s="26"/>
      <c r="G333" s="26"/>
      <c r="H333" s="26"/>
      <c r="I333" s="26"/>
      <c r="J333" s="26"/>
      <c r="K333" s="60"/>
      <c r="L333" s="7"/>
      <c r="M333" s="7"/>
      <c r="N333" s="7"/>
      <c r="O333" s="7"/>
      <c r="P333" s="26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s="75" customFormat="1" x14ac:dyDescent="0.2">
      <c r="A334" s="7"/>
      <c r="B334" s="7"/>
      <c r="C334" s="7"/>
      <c r="D334" s="7"/>
      <c r="E334" s="82"/>
      <c r="F334" s="26"/>
      <c r="G334" s="26"/>
      <c r="H334" s="26"/>
      <c r="I334" s="26"/>
      <c r="J334" s="26"/>
      <c r="K334" s="60"/>
      <c r="L334" s="7"/>
      <c r="M334" s="7"/>
      <c r="N334" s="7"/>
      <c r="O334" s="7"/>
      <c r="P334" s="26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s="75" customFormat="1" x14ac:dyDescent="0.2">
      <c r="A335" s="7"/>
      <c r="B335" s="7"/>
      <c r="C335" s="7"/>
      <c r="D335" s="7"/>
      <c r="E335" s="82"/>
      <c r="F335" s="26"/>
      <c r="G335" s="26"/>
      <c r="H335" s="26"/>
      <c r="I335" s="26"/>
      <c r="J335" s="26"/>
      <c r="K335" s="60"/>
      <c r="L335" s="7"/>
      <c r="M335" s="7"/>
      <c r="N335" s="7"/>
      <c r="O335" s="7"/>
      <c r="P335" s="26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s="75" customFormat="1" x14ac:dyDescent="0.2">
      <c r="A336" s="7"/>
      <c r="B336" s="7"/>
      <c r="C336" s="7"/>
      <c r="D336" s="7"/>
      <c r="E336" s="82"/>
      <c r="F336" s="26"/>
      <c r="G336" s="26"/>
      <c r="H336" s="26"/>
      <c r="I336" s="26"/>
      <c r="J336" s="26"/>
      <c r="K336" s="60"/>
      <c r="L336" s="7"/>
      <c r="M336" s="7"/>
      <c r="N336" s="7"/>
      <c r="O336" s="7"/>
      <c r="P336" s="26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s="75" customFormat="1" x14ac:dyDescent="0.2">
      <c r="A337" s="7"/>
      <c r="B337" s="7"/>
      <c r="C337" s="7"/>
      <c r="D337" s="7"/>
      <c r="E337" s="82"/>
      <c r="F337" s="26"/>
      <c r="G337" s="26"/>
      <c r="H337" s="26"/>
      <c r="I337" s="26"/>
      <c r="J337" s="26"/>
      <c r="K337" s="60"/>
      <c r="L337" s="7"/>
      <c r="M337" s="7"/>
      <c r="N337" s="7"/>
      <c r="O337" s="7"/>
      <c r="P337" s="26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s="75" customFormat="1" x14ac:dyDescent="0.2">
      <c r="A338" s="7"/>
      <c r="B338" s="7"/>
      <c r="C338" s="7"/>
      <c r="D338" s="7"/>
      <c r="E338" s="82"/>
      <c r="F338" s="26"/>
      <c r="G338" s="26"/>
      <c r="H338" s="26"/>
      <c r="I338" s="26"/>
      <c r="J338" s="26"/>
      <c r="K338" s="60"/>
      <c r="L338" s="7"/>
      <c r="M338" s="7"/>
      <c r="N338" s="7"/>
      <c r="O338" s="7"/>
      <c r="P338" s="26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s="75" customFormat="1" x14ac:dyDescent="0.2">
      <c r="A339" s="7"/>
      <c r="B339" s="7"/>
      <c r="C339" s="7"/>
      <c r="D339" s="7"/>
      <c r="E339" s="82"/>
      <c r="F339" s="26"/>
      <c r="G339" s="26"/>
      <c r="H339" s="26"/>
      <c r="I339" s="26"/>
      <c r="J339" s="26"/>
      <c r="K339" s="60"/>
      <c r="L339" s="7"/>
      <c r="M339" s="7"/>
      <c r="N339" s="7"/>
      <c r="O339" s="7"/>
      <c r="P339" s="26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s="75" customFormat="1" x14ac:dyDescent="0.2">
      <c r="A340" s="7"/>
      <c r="B340" s="7"/>
      <c r="C340" s="7"/>
      <c r="D340" s="7"/>
      <c r="E340" s="70"/>
      <c r="F340" s="93"/>
      <c r="G340" s="93"/>
      <c r="H340" s="93"/>
      <c r="I340" s="93"/>
      <c r="J340" s="93"/>
      <c r="K340" s="60"/>
      <c r="L340" s="7"/>
      <c r="M340" s="7"/>
      <c r="N340" s="7"/>
      <c r="O340" s="7"/>
      <c r="P340" s="26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s="75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26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s="75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26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s="75" customFormat="1" x14ac:dyDescent="0.2">
      <c r="A343" s="7"/>
      <c r="B343" s="7"/>
      <c r="C343" s="7"/>
      <c r="D343" s="7"/>
      <c r="E343" s="7"/>
      <c r="F343" s="73"/>
      <c r="G343" s="73"/>
      <c r="H343" s="73"/>
      <c r="I343" s="73"/>
      <c r="J343" s="73"/>
      <c r="K343" s="73"/>
      <c r="L343" s="73"/>
      <c r="M343" s="7"/>
      <c r="N343" s="7"/>
      <c r="O343" s="7"/>
      <c r="P343" s="26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s="75" customFormat="1" x14ac:dyDescent="0.2">
      <c r="A344" s="7"/>
      <c r="B344" s="7"/>
      <c r="C344" s="7"/>
      <c r="D344" s="7"/>
      <c r="E344" s="86"/>
      <c r="F344" s="82"/>
      <c r="G344" s="82"/>
      <c r="H344" s="82"/>
      <c r="I344" s="82"/>
      <c r="J344" s="82"/>
      <c r="K344" s="82"/>
      <c r="L344" s="82"/>
      <c r="M344" s="7"/>
      <c r="N344" s="7"/>
      <c r="O344" s="7"/>
      <c r="P344" s="26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s="75" customFormat="1" x14ac:dyDescent="0.2">
      <c r="A345" s="7"/>
      <c r="B345" s="7"/>
      <c r="C345" s="7"/>
      <c r="D345" s="7"/>
      <c r="E345" s="82"/>
      <c r="F345" s="56"/>
      <c r="G345" s="56"/>
      <c r="H345" s="56"/>
      <c r="I345" s="56"/>
      <c r="J345" s="56"/>
      <c r="K345" s="56"/>
      <c r="L345" s="56"/>
      <c r="M345" s="7"/>
      <c r="N345" s="7"/>
      <c r="O345" s="7"/>
      <c r="P345" s="26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s="75" customFormat="1" x14ac:dyDescent="0.2">
      <c r="A346" s="7"/>
      <c r="B346" s="7"/>
      <c r="C346" s="7"/>
      <c r="D346" s="7"/>
      <c r="E346" s="82"/>
      <c r="F346" s="60"/>
      <c r="G346" s="60"/>
      <c r="H346" s="60"/>
      <c r="I346" s="60"/>
      <c r="J346" s="60"/>
      <c r="K346" s="60"/>
      <c r="L346" s="60"/>
      <c r="M346" s="7"/>
      <c r="N346" s="7"/>
      <c r="O346" s="7"/>
      <c r="P346" s="26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s="75" customFormat="1" x14ac:dyDescent="0.2">
      <c r="A347" s="7"/>
      <c r="B347" s="7"/>
      <c r="C347" s="7"/>
      <c r="D347" s="7"/>
      <c r="E347" s="82"/>
      <c r="F347" s="60"/>
      <c r="G347" s="60"/>
      <c r="H347" s="60"/>
      <c r="I347" s="60"/>
      <c r="J347" s="60"/>
      <c r="K347" s="60"/>
      <c r="L347" s="60"/>
      <c r="M347" s="7"/>
      <c r="N347" s="7"/>
      <c r="O347" s="7"/>
      <c r="P347" s="26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s="75" customFormat="1" x14ac:dyDescent="0.2">
      <c r="A348" s="7"/>
      <c r="B348" s="7"/>
      <c r="C348" s="7"/>
      <c r="D348" s="7"/>
      <c r="E348" s="82"/>
      <c r="F348" s="60"/>
      <c r="G348" s="60"/>
      <c r="H348" s="60"/>
      <c r="I348" s="60"/>
      <c r="J348" s="60"/>
      <c r="K348" s="60"/>
      <c r="L348" s="60"/>
      <c r="M348" s="7"/>
      <c r="N348" s="7"/>
      <c r="O348" s="7"/>
      <c r="P348" s="26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s="75" customFormat="1" x14ac:dyDescent="0.2">
      <c r="A349" s="7"/>
      <c r="B349" s="7"/>
      <c r="C349" s="7"/>
      <c r="D349" s="7"/>
      <c r="E349" s="82"/>
      <c r="F349" s="60"/>
      <c r="G349" s="60"/>
      <c r="H349" s="60"/>
      <c r="I349" s="60"/>
      <c r="J349" s="60"/>
      <c r="K349" s="60"/>
      <c r="L349" s="60"/>
      <c r="M349" s="7"/>
      <c r="N349" s="7"/>
      <c r="O349" s="7"/>
      <c r="P349" s="26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s="75" customFormat="1" x14ac:dyDescent="0.2">
      <c r="A350" s="7"/>
      <c r="B350" s="7"/>
      <c r="C350" s="7"/>
      <c r="D350" s="7"/>
      <c r="E350" s="82"/>
      <c r="F350" s="60"/>
      <c r="G350" s="60"/>
      <c r="H350" s="60"/>
      <c r="I350" s="60"/>
      <c r="J350" s="60"/>
      <c r="K350" s="60"/>
      <c r="L350" s="60"/>
      <c r="M350" s="7"/>
      <c r="N350" s="7"/>
      <c r="O350" s="7"/>
      <c r="P350" s="26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s="75" customFormat="1" x14ac:dyDescent="0.2">
      <c r="A351" s="7"/>
      <c r="B351" s="7"/>
      <c r="C351" s="7"/>
      <c r="D351" s="7"/>
      <c r="E351" s="82"/>
      <c r="F351" s="60"/>
      <c r="G351" s="60"/>
      <c r="H351" s="60"/>
      <c r="I351" s="60"/>
      <c r="J351" s="60"/>
      <c r="K351" s="60"/>
      <c r="L351" s="60"/>
      <c r="M351" s="7"/>
      <c r="N351" s="7"/>
      <c r="O351" s="7"/>
      <c r="P351" s="26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s="75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26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s="75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26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</sheetData>
  <dataConsolidate/>
  <mergeCells count="16">
    <mergeCell ref="N264:O264"/>
    <mergeCell ref="P275:R275"/>
    <mergeCell ref="P277:R277"/>
    <mergeCell ref="A5:J5"/>
    <mergeCell ref="A2:J2"/>
    <mergeCell ref="D4:J4"/>
    <mergeCell ref="A128:I128"/>
    <mergeCell ref="A130:I130"/>
    <mergeCell ref="A133:I133"/>
    <mergeCell ref="A190:I190"/>
    <mergeCell ref="N261:N262"/>
    <mergeCell ref="O261:O262"/>
    <mergeCell ref="N10:P10"/>
    <mergeCell ref="A64:I64"/>
    <mergeCell ref="A66:I66"/>
    <mergeCell ref="A69:I69"/>
  </mergeCells>
  <dataValidations count="1">
    <dataValidation type="list" allowBlank="1" showInputMessage="1" showErrorMessage="1" sqref="F71">
      <formula1>$F$15:$F$55</formula1>
    </dataValidation>
  </dataValidations>
  <pageMargins left="0.4" right="0.2" top="0.5" bottom="0.25" header="0.3" footer="0.3"/>
  <pageSetup scale="80" orientation="portrait" r:id="rId1"/>
  <rowBreaks count="4" manualBreakCount="4">
    <brk id="128" max="16383" man="1"/>
    <brk id="197" max="16383" man="1"/>
    <brk id="257" max="16383" man="1"/>
    <brk id="30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'Accounting Log Report'!$F$15:$F$59</xm:f>
          </x14:formula1>
          <xm:sqref>F135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showGridLines="0" zoomScale="88" zoomScaleNormal="40" workbookViewId="0">
      <selection activeCell="B1" sqref="B1"/>
    </sheetView>
  </sheetViews>
  <sheetFormatPr defaultColWidth="10.28515625" defaultRowHeight="14.25" x14ac:dyDescent="0.2"/>
  <cols>
    <col min="1" max="3" width="2" style="3" customWidth="1"/>
    <col min="4" max="4" width="17.42578125" style="3" customWidth="1"/>
    <col min="5" max="5" width="21.5703125" style="3" customWidth="1"/>
    <col min="6" max="6" width="17.5703125" style="3" customWidth="1"/>
    <col min="7" max="7" width="19.7109375" style="3" customWidth="1"/>
    <col min="8" max="8" width="20.28515625" style="3" customWidth="1"/>
    <col min="9" max="9" width="13.7109375" style="3" customWidth="1"/>
    <col min="10" max="10" width="2.28515625" style="3" customWidth="1"/>
    <col min="11" max="11" width="2.42578125" style="3" customWidth="1"/>
    <col min="12" max="12" width="3.7109375" style="3" customWidth="1"/>
    <col min="13" max="13" width="11.42578125" style="3" bestFit="1" customWidth="1"/>
    <col min="14" max="14" width="7.5703125" style="3" bestFit="1" customWidth="1"/>
    <col min="15" max="15" width="17.42578125" style="3" customWidth="1"/>
    <col min="16" max="16" width="17" style="4" customWidth="1"/>
    <col min="17" max="30" width="10.28515625" style="3"/>
    <col min="31" max="16384" width="10.28515625" style="1"/>
  </cols>
  <sheetData>
    <row r="1" spans="1:30" x14ac:dyDescent="0.2">
      <c r="L1" s="3">
        <v>1</v>
      </c>
    </row>
    <row r="2" spans="1:30" x14ac:dyDescent="0.2">
      <c r="A2" s="222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30" s="2" customFormat="1" ht="25.5" x14ac:dyDescent="0.35">
      <c r="A3" s="225" t="s">
        <v>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5"/>
      <c r="N3" s="5"/>
      <c r="O3" s="5"/>
      <c r="P3" s="6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2" customFormat="1" ht="25.5" x14ac:dyDescent="0.35">
      <c r="A4" s="30"/>
      <c r="B4" s="30"/>
      <c r="C4" s="30"/>
      <c r="E4" s="7" t="s">
        <v>40</v>
      </c>
      <c r="F4" s="7"/>
      <c r="G4" s="26"/>
      <c r="H4" s="120">
        <v>2021</v>
      </c>
      <c r="J4" s="30"/>
      <c r="K4" s="30"/>
      <c r="L4" s="30"/>
      <c r="M4" s="5"/>
      <c r="N4" s="15"/>
      <c r="O4" s="15"/>
      <c r="P4" s="27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7.25" customHeight="1" x14ac:dyDescent="0.2">
      <c r="E5" s="7" t="s">
        <v>34</v>
      </c>
      <c r="F5" s="7"/>
      <c r="G5" s="68"/>
      <c r="H5" s="121">
        <f>0.198</f>
        <v>0.19800000000000001</v>
      </c>
      <c r="N5" s="7"/>
      <c r="O5" s="7"/>
      <c r="P5" s="26"/>
    </row>
    <row r="6" spans="1:30" ht="15.75" x14ac:dyDescent="0.2">
      <c r="E6" s="7" t="s">
        <v>41</v>
      </c>
      <c r="F6" s="7"/>
      <c r="G6" s="26"/>
      <c r="H6" s="122">
        <v>0</v>
      </c>
      <c r="N6" s="28"/>
      <c r="O6" s="7"/>
      <c r="P6" s="26"/>
      <c r="Q6" s="7"/>
    </row>
    <row r="7" spans="1:30" ht="15.75" x14ac:dyDescent="0.2">
      <c r="A7" s="7"/>
      <c r="B7" s="7"/>
      <c r="C7" s="7"/>
      <c r="E7" s="3" t="s">
        <v>42</v>
      </c>
      <c r="H7" s="122">
        <v>0</v>
      </c>
      <c r="J7" s="73"/>
      <c r="K7" s="73"/>
      <c r="L7" s="73"/>
      <c r="N7" s="7"/>
      <c r="O7" s="8"/>
      <c r="P7" s="26"/>
      <c r="Q7" s="7"/>
    </row>
    <row r="8" spans="1:30" ht="15.75" x14ac:dyDescent="0.2">
      <c r="A8" s="7"/>
      <c r="B8" s="7"/>
      <c r="C8" s="7"/>
      <c r="E8" s="3" t="s">
        <v>75</v>
      </c>
      <c r="H8" s="122">
        <v>100</v>
      </c>
      <c r="J8" s="73"/>
      <c r="K8" s="73"/>
      <c r="L8" s="73"/>
      <c r="N8" s="7"/>
      <c r="O8" s="8"/>
      <c r="P8" s="26"/>
      <c r="Q8" s="7"/>
    </row>
    <row r="9" spans="1:30" ht="15.75" x14ac:dyDescent="0.2">
      <c r="A9" s="7"/>
      <c r="B9" s="7"/>
      <c r="C9" s="7"/>
      <c r="E9" s="3" t="s">
        <v>129</v>
      </c>
      <c r="H9" s="122">
        <v>0</v>
      </c>
      <c r="J9" s="73"/>
      <c r="K9" s="73"/>
      <c r="L9" s="73"/>
      <c r="N9" s="7"/>
      <c r="O9" s="8"/>
      <c r="P9" s="26"/>
      <c r="Q9" s="7"/>
    </row>
    <row r="10" spans="1:30" ht="15.75" x14ac:dyDescent="0.2">
      <c r="A10" s="7"/>
      <c r="B10" s="7"/>
      <c r="C10" s="7"/>
      <c r="E10" s="3" t="s">
        <v>130</v>
      </c>
      <c r="H10" s="122">
        <v>0</v>
      </c>
      <c r="J10" s="73"/>
      <c r="K10" s="73"/>
      <c r="L10" s="73"/>
      <c r="N10" s="7"/>
      <c r="O10" s="8"/>
      <c r="P10" s="26"/>
      <c r="Q10" s="7"/>
    </row>
    <row r="11" spans="1:30" ht="15.75" x14ac:dyDescent="0.2">
      <c r="A11" s="7"/>
      <c r="B11" s="7"/>
      <c r="C11" s="7"/>
      <c r="E11" s="3" t="s">
        <v>131</v>
      </c>
      <c r="H11" s="122">
        <v>0</v>
      </c>
      <c r="J11" s="73"/>
      <c r="K11" s="73"/>
      <c r="L11" s="73"/>
      <c r="N11" s="7"/>
      <c r="O11" s="8"/>
      <c r="P11" s="26"/>
      <c r="Q11" s="7"/>
    </row>
    <row r="12" spans="1:30" ht="15" x14ac:dyDescent="0.2">
      <c r="A12" s="7"/>
      <c r="B12" s="7"/>
      <c r="C12" s="7"/>
      <c r="E12" s="3" t="s">
        <v>128</v>
      </c>
      <c r="H12" s="194">
        <f>SUM('Depreciation Calc'!I7:I13)-'Depreciation Calc'!J17</f>
        <v>0</v>
      </c>
      <c r="J12" s="73"/>
      <c r="K12" s="73"/>
      <c r="L12" s="73"/>
      <c r="N12" s="7"/>
      <c r="O12" s="8"/>
      <c r="P12" s="26"/>
      <c r="Q12" s="7"/>
    </row>
    <row r="13" spans="1:30" ht="26.25" thickBot="1" x14ac:dyDescent="0.4">
      <c r="A13" s="7"/>
      <c r="B13" s="7"/>
      <c r="C13" s="7"/>
      <c r="E13" s="117" t="s">
        <v>24</v>
      </c>
      <c r="F13" s="117"/>
      <c r="G13" s="230" t="s">
        <v>23</v>
      </c>
      <c r="H13" s="230"/>
      <c r="I13" s="230"/>
      <c r="J13" s="7"/>
      <c r="K13" s="7"/>
      <c r="L13" s="7"/>
      <c r="N13" s="7"/>
      <c r="P13" s="7"/>
      <c r="Q13" s="7"/>
    </row>
    <row r="14" spans="1:30" ht="16.899999999999999" customHeight="1" thickTop="1" x14ac:dyDescent="0.35">
      <c r="A14" s="7"/>
      <c r="B14" s="7"/>
      <c r="C14" s="7"/>
      <c r="E14" s="8" t="s">
        <v>6</v>
      </c>
      <c r="F14" s="26"/>
      <c r="G14" s="167"/>
      <c r="H14" s="167"/>
      <c r="I14" s="167"/>
      <c r="J14" s="7"/>
      <c r="K14" s="7"/>
      <c r="L14" s="7"/>
      <c r="N14" s="7"/>
      <c r="P14" s="7"/>
      <c r="Q14" s="7"/>
    </row>
    <row r="15" spans="1:30" ht="15" x14ac:dyDescent="0.2">
      <c r="A15" s="7"/>
      <c r="B15" s="7"/>
      <c r="C15" s="7"/>
      <c r="F15" s="131" t="s">
        <v>29</v>
      </c>
      <c r="G15" s="132"/>
      <c r="H15" s="133">
        <f>SUMIFS(Ledger!$E$7:$E$63, Ledger!$F$7:$F$63, F15)+SUMIFS(Ledger!$E$71:$E$127, Ledger!$F$71:$F$127, F15)+SUMIFS(Ledger!$E$135:$E$189, Ledger!$F$135:$F$189, F15)</f>
        <v>5000</v>
      </c>
      <c r="I15" s="124"/>
      <c r="J15" s="36"/>
      <c r="K15" s="36"/>
      <c r="L15" s="36"/>
    </row>
    <row r="16" spans="1:30" ht="15" x14ac:dyDescent="0.2">
      <c r="A16" s="7"/>
      <c r="B16" s="7"/>
      <c r="C16" s="7"/>
      <c r="F16" s="143" t="s">
        <v>31</v>
      </c>
      <c r="G16" s="144"/>
      <c r="H16" s="145">
        <f>SUMIFS(Ledger!$E$7:$E$63, Ledger!$F$7:$F$63, F16)+SUMIFS(Ledger!$E$71:$E$127, Ledger!$F$71:$F$127, F16)+SUMIFS(Ledger!$E$135:$E$189, Ledger!$F$135:$F$189, F16)</f>
        <v>0</v>
      </c>
      <c r="I16" s="125"/>
      <c r="J16" s="37"/>
      <c r="K16" s="37"/>
      <c r="L16" s="37"/>
      <c r="P16" s="3"/>
    </row>
    <row r="17" spans="1:16" ht="15" x14ac:dyDescent="0.2">
      <c r="A17" s="7"/>
      <c r="B17" s="7"/>
      <c r="C17" s="7"/>
      <c r="F17" s="134" t="s">
        <v>43</v>
      </c>
      <c r="G17" s="135"/>
      <c r="H17" s="133">
        <f>SUMIFS(Ledger!$E$7:$E$63, Ledger!$F$7:$F$63, F17)+SUMIFS(Ledger!$E$71:$E$127, Ledger!$F$71:$F$127, F17)+SUMIFS(Ledger!$E$135:$E$189, Ledger!$F$135:$F$189, F17)</f>
        <v>0</v>
      </c>
      <c r="I17" s="126"/>
      <c r="J17" s="26"/>
      <c r="K17" s="26"/>
      <c r="L17" s="26"/>
    </row>
    <row r="18" spans="1:16" s="3" customFormat="1" ht="15.75" thickBot="1" x14ac:dyDescent="0.25">
      <c r="A18" s="7"/>
      <c r="B18" s="7"/>
      <c r="C18" s="7"/>
      <c r="F18" s="146" t="s">
        <v>71</v>
      </c>
      <c r="G18" s="147"/>
      <c r="H18" s="148">
        <f>SUMIFS(Ledger!$E$7:$E$63, Ledger!$F$7:$F$63, F18)+SUMIFS(Ledger!$E$71:$E$127, Ledger!$F$71:$F$127, F18)+SUMIFS(Ledger!$E$135:$E$189, Ledger!$F$135:$F$189, F18)</f>
        <v>0</v>
      </c>
      <c r="I18" s="125"/>
      <c r="J18" s="37"/>
      <c r="K18" s="37"/>
      <c r="L18" s="37"/>
      <c r="P18" s="4"/>
    </row>
    <row r="19" spans="1:16" s="3" customFormat="1" ht="15.75" thickTop="1" x14ac:dyDescent="0.2">
      <c r="A19" s="7"/>
      <c r="B19" s="7"/>
      <c r="C19" s="7"/>
      <c r="F19" s="3" t="s">
        <v>44</v>
      </c>
      <c r="G19" s="127"/>
      <c r="H19" s="123">
        <f>SUM(H15:H18)+SUMIFS(Ledger!$E$7:$E$63, Ledger!$F$7:$F$63, F19)+SUMIFS(Ledger!$E$71:$E$127, Ledger!$F$71:$F$127, F19)+SUMIFS(Ledger!$E$135:$E$189, Ledger!$F$135:$F$189, F19)</f>
        <v>5000</v>
      </c>
      <c r="I19" s="125"/>
      <c r="J19" s="37"/>
      <c r="K19" s="37"/>
      <c r="L19" s="37"/>
      <c r="P19" s="4"/>
    </row>
    <row r="20" spans="1:16" s="3" customFormat="1" ht="15" x14ac:dyDescent="0.2">
      <c r="A20" s="7"/>
      <c r="B20" s="7"/>
      <c r="C20" s="7"/>
      <c r="E20" s="3" t="s">
        <v>45</v>
      </c>
      <c r="F20" s="4"/>
      <c r="G20" s="127"/>
      <c r="H20" s="123"/>
      <c r="I20" s="125"/>
      <c r="J20" s="40"/>
      <c r="K20" s="40"/>
      <c r="L20" s="40"/>
      <c r="P20" s="4"/>
    </row>
    <row r="21" spans="1:16" s="3" customFormat="1" ht="15" x14ac:dyDescent="0.2">
      <c r="A21" s="7"/>
      <c r="B21" s="7"/>
      <c r="C21" s="7"/>
      <c r="F21" s="136" t="s">
        <v>46</v>
      </c>
      <c r="G21" s="135"/>
      <c r="H21" s="133">
        <f>SUMIFS(Ledger!$E$7:$E$63, Ledger!$F$7:$F$63, F21)+SUMIFS(Ledger!$E$71:$E$127, Ledger!$F$71:$F$127, F21)+SUMIFS(Ledger!$E$135:$E$189, Ledger!$F$135:$F$189, F21)</f>
        <v>-3200</v>
      </c>
      <c r="I21" s="125"/>
      <c r="J21" s="40"/>
      <c r="K21" s="40"/>
      <c r="L21" s="40"/>
      <c r="P21" s="4"/>
    </row>
    <row r="22" spans="1:16" s="3" customFormat="1" ht="13.5" customHeight="1" x14ac:dyDescent="0.2">
      <c r="A22" s="7"/>
      <c r="B22" s="7"/>
      <c r="C22" s="7"/>
      <c r="F22" s="149" t="s">
        <v>47</v>
      </c>
      <c r="G22" s="144"/>
      <c r="H22" s="145">
        <f>SUMIFS(Ledger!$E$7:$E$63, Ledger!$F$7:$F$63, F22)+SUMIFS(Ledger!$E$71:$E$127, Ledger!$F$71:$F$127, F22)+SUMIFS(Ledger!$E$135:$E$189, Ledger!$F$135:$F$189, F22)</f>
        <v>0</v>
      </c>
      <c r="I22" s="125"/>
      <c r="J22" s="40"/>
      <c r="K22" s="40"/>
      <c r="L22" s="40"/>
      <c r="P22" s="4"/>
    </row>
    <row r="23" spans="1:16" s="3" customFormat="1" ht="15" x14ac:dyDescent="0.2">
      <c r="A23" s="7"/>
      <c r="B23" s="7"/>
      <c r="C23" s="7"/>
      <c r="F23" s="136" t="s">
        <v>48</v>
      </c>
      <c r="G23" s="137"/>
      <c r="H23" s="133">
        <f>SUMIFS(Ledger!$E$7:$E$63, Ledger!$F$7:$F$63, F23)+SUMIFS(Ledger!$E$71:$E$127, Ledger!$F$71:$F$127, F23)+SUMIFS(Ledger!$E$135:$E$189, Ledger!$F$135:$F$189, F23)</f>
        <v>0</v>
      </c>
      <c r="I23" s="125"/>
      <c r="J23" s="40"/>
      <c r="K23" s="40"/>
      <c r="L23" s="40"/>
      <c r="P23" s="4"/>
    </row>
    <row r="24" spans="1:16" s="3" customFormat="1" ht="15" x14ac:dyDescent="0.2">
      <c r="A24" s="7"/>
      <c r="B24" s="7"/>
      <c r="C24" s="7"/>
      <c r="F24" s="149" t="s">
        <v>49</v>
      </c>
      <c r="G24" s="150"/>
      <c r="H24" s="145">
        <f>SUMIFS(Ledger!$E$7:$E$63, Ledger!$F$7:$F$63, F24)+SUMIFS(Ledger!$E$71:$E$127, Ledger!$F$71:$F$127, F24)+SUMIFS(Ledger!$E$135:$E$189, Ledger!$F$135:$F$189, F24)</f>
        <v>0</v>
      </c>
      <c r="I24" s="125"/>
      <c r="J24" s="40"/>
      <c r="K24" s="40"/>
      <c r="L24" s="40"/>
      <c r="P24" s="4"/>
    </row>
    <row r="25" spans="1:16" s="3" customFormat="1" ht="15" x14ac:dyDescent="0.2">
      <c r="A25" s="7"/>
      <c r="B25" s="7"/>
      <c r="C25" s="7"/>
      <c r="F25" s="136" t="s">
        <v>50</v>
      </c>
      <c r="G25" s="135"/>
      <c r="H25" s="133">
        <f>SUMIFS(Ledger!$E$7:$E$63, Ledger!$F$7:$F$63, F25)+SUMIFS(Ledger!$E$71:$E$127, Ledger!$F$71:$F$127, F25)+SUMIFS(Ledger!$E$135:$E$189, Ledger!$F$135:$F$189, F25)</f>
        <v>0</v>
      </c>
      <c r="I25" s="125"/>
      <c r="J25" s="60"/>
      <c r="K25" s="60"/>
      <c r="L25" s="60"/>
      <c r="P25" s="4"/>
    </row>
    <row r="26" spans="1:16" s="3" customFormat="1" ht="17.25" customHeight="1" x14ac:dyDescent="0.2">
      <c r="A26" s="7"/>
      <c r="B26" s="7"/>
      <c r="C26" s="7"/>
      <c r="F26" s="149" t="s">
        <v>51</v>
      </c>
      <c r="G26" s="150"/>
      <c r="H26" s="145">
        <f>SUMIFS(Ledger!$E$7:$E$63, Ledger!$F$7:$F$63, F26)+SUMIFS(Ledger!$E$71:$E$127, Ledger!$F$71:$F$127, F26)+SUMIFS(Ledger!$E$135:$E$189, Ledger!$F$135:$F$189, F26)</f>
        <v>0</v>
      </c>
      <c r="I26" s="125"/>
      <c r="J26" s="40"/>
      <c r="K26" s="40"/>
      <c r="L26" s="40"/>
      <c r="P26" s="4"/>
    </row>
    <row r="27" spans="1:16" s="3" customFormat="1" ht="15" x14ac:dyDescent="0.2">
      <c r="A27" s="7"/>
      <c r="B27" s="7"/>
      <c r="C27" s="7"/>
      <c r="F27" s="136" t="s">
        <v>52</v>
      </c>
      <c r="G27" s="138"/>
      <c r="H27" s="133">
        <f>SUMIFS(Ledger!$E$7:$E$63, Ledger!$F$7:$F$63, F27)+SUMIFS(Ledger!$E$71:$E$127, Ledger!$F$71:$F$127, F27)+SUMIFS(Ledger!$E$135:$E$189, Ledger!$F$135:$F$189, F27)</f>
        <v>0</v>
      </c>
      <c r="I27" s="125"/>
      <c r="J27" s="40"/>
      <c r="K27" s="40"/>
      <c r="L27" s="40"/>
      <c r="P27" s="4"/>
    </row>
    <row r="28" spans="1:16" s="3" customFormat="1" ht="15" x14ac:dyDescent="0.2">
      <c r="A28" s="7"/>
      <c r="B28" s="7"/>
      <c r="C28" s="7"/>
      <c r="F28" s="149" t="s">
        <v>53</v>
      </c>
      <c r="G28" s="144"/>
      <c r="H28" s="145">
        <f>SUMIFS(Ledger!$E$7:$E$63, Ledger!$F$7:$F$63, F28)+SUMIFS(Ledger!$E$71:$E$127, Ledger!$F$71:$F$127, F28)+SUMIFS(Ledger!$E$135:$E$189, Ledger!$F$135:$F$189, F28)</f>
        <v>0</v>
      </c>
      <c r="I28" s="127"/>
      <c r="J28" s="40"/>
      <c r="K28" s="40"/>
      <c r="L28" s="40"/>
      <c r="P28" s="4"/>
    </row>
    <row r="29" spans="1:16" s="3" customFormat="1" ht="15" x14ac:dyDescent="0.2">
      <c r="A29" s="7"/>
      <c r="B29" s="7"/>
      <c r="C29" s="7"/>
      <c r="F29" s="136" t="s">
        <v>54</v>
      </c>
      <c r="G29" s="135"/>
      <c r="H29" s="133">
        <f>SUMIFS(Ledger!$E$7:$E$63, Ledger!$F$7:$F$63, F29)+SUMIFS(Ledger!$E$71:$E$127, Ledger!$F$71:$F$127, F29)+SUMIFS(Ledger!$E$135:$E$189, Ledger!$F$135:$F$189, F29)</f>
        <v>0</v>
      </c>
      <c r="I29" s="127"/>
      <c r="J29" s="40"/>
      <c r="K29" s="40"/>
      <c r="L29" s="40"/>
      <c r="P29" s="4"/>
    </row>
    <row r="30" spans="1:16" s="3" customFormat="1" ht="15" x14ac:dyDescent="0.2">
      <c r="A30" s="7"/>
      <c r="B30" s="7"/>
      <c r="C30" s="7"/>
      <c r="F30" s="149" t="s">
        <v>55</v>
      </c>
      <c r="G30" s="151"/>
      <c r="H30" s="145">
        <f>SUMIFS(Ledger!$E$7:$E$63, Ledger!$F$7:$F$63, F30)+SUMIFS(Ledger!$E$71:$E$127, Ledger!$F$71:$F$127, F30)+SUMIFS(Ledger!$E$135:$E$189, Ledger!$F$135:$F$189, F30)</f>
        <v>0</v>
      </c>
      <c r="I30" s="127"/>
      <c r="J30" s="7"/>
      <c r="K30" s="7"/>
      <c r="L30" s="7"/>
      <c r="P30" s="4"/>
    </row>
    <row r="31" spans="1:16" s="3" customFormat="1" ht="15" x14ac:dyDescent="0.2">
      <c r="A31" s="7"/>
      <c r="B31" s="7"/>
      <c r="C31" s="7"/>
      <c r="F31" s="136" t="s">
        <v>56</v>
      </c>
      <c r="G31" s="135"/>
      <c r="H31" s="133">
        <f>SUMIFS(Ledger!$E$7:$E$63, Ledger!$F$7:$F$63, F31)+SUMIFS(Ledger!$E$71:$E$127, Ledger!$F$71:$F$127, F31)+SUMIFS(Ledger!$E$135:$E$189, Ledger!$F$135:$F$189, F31)</f>
        <v>0</v>
      </c>
      <c r="I31" s="127"/>
      <c r="J31" s="7"/>
      <c r="K31" s="7"/>
      <c r="L31" s="7"/>
      <c r="P31" s="4"/>
    </row>
    <row r="32" spans="1:16" s="3" customFormat="1" ht="15" x14ac:dyDescent="0.2">
      <c r="A32" s="7"/>
      <c r="B32" s="7"/>
      <c r="C32" s="7"/>
      <c r="F32" s="149" t="s">
        <v>57</v>
      </c>
      <c r="G32" s="144"/>
      <c r="H32" s="145">
        <f>SUMIFS(Ledger!$E$7:$E$63, Ledger!$F$7:$F$63, F32)+SUMIFS(Ledger!$E$71:$E$127, Ledger!$F$71:$F$127, F32)+SUMIFS(Ledger!$E$135:$E$189, Ledger!$F$135:$F$189, F32)</f>
        <v>0</v>
      </c>
      <c r="I32" s="127"/>
      <c r="J32" s="67"/>
      <c r="K32" s="67"/>
      <c r="L32" s="67"/>
      <c r="P32" s="4"/>
    </row>
    <row r="33" spans="1:16" s="3" customFormat="1" ht="15" x14ac:dyDescent="0.2">
      <c r="A33" s="7"/>
      <c r="B33" s="7"/>
      <c r="C33" s="7"/>
      <c r="F33" s="136" t="s">
        <v>58</v>
      </c>
      <c r="G33" s="135"/>
      <c r="H33" s="133">
        <f>SUMIFS(Ledger!$E$7:$E$63, Ledger!$F$7:$F$63, F33)+SUMIFS(Ledger!$E$71:$E$127, Ledger!$F$71:$F$127, F33)+SUMIFS(Ledger!$E$135:$E$189, Ledger!$F$135:$F$189, F33)</f>
        <v>0</v>
      </c>
      <c r="I33" s="128"/>
      <c r="J33" s="67"/>
      <c r="K33" s="67"/>
      <c r="L33" s="67"/>
      <c r="P33" s="4"/>
    </row>
    <row r="34" spans="1:16" s="3" customFormat="1" ht="15" x14ac:dyDescent="0.2">
      <c r="A34" s="7"/>
      <c r="B34" s="7"/>
      <c r="C34" s="7"/>
      <c r="F34" s="149" t="s">
        <v>59</v>
      </c>
      <c r="G34" s="152"/>
      <c r="H34" s="145">
        <f>SUMIFS(Ledger!$E$7:$E$63, Ledger!$F$7:$F$63, F34)+SUMIFS(Ledger!$E$71:$E$127, Ledger!$F$71:$F$127, F34)+SUMIFS(Ledger!$E$135:$E$189, Ledger!$F$135:$F$189, F34)</f>
        <v>0</v>
      </c>
      <c r="I34" s="128"/>
      <c r="J34" s="67"/>
      <c r="K34" s="67"/>
      <c r="L34" s="67"/>
      <c r="P34" s="4"/>
    </row>
    <row r="35" spans="1:16" s="3" customFormat="1" ht="15" customHeight="1" x14ac:dyDescent="0.2">
      <c r="A35" s="7"/>
      <c r="B35" s="7"/>
      <c r="C35" s="7"/>
      <c r="F35" s="136" t="s">
        <v>60</v>
      </c>
      <c r="G35" s="134"/>
      <c r="H35" s="133">
        <f>SUMIFS(Ledger!$E$7:$E$63, Ledger!$F$7:$F$63, F35)+SUMIFS(Ledger!$E$71:$E$127, Ledger!$F$71:$F$127, F35)+SUMIFS(Ledger!$E$135:$E$189, Ledger!$F$135:$F$189, F35)</f>
        <v>0</v>
      </c>
      <c r="I35" s="77"/>
      <c r="J35" s="60"/>
      <c r="K35" s="60"/>
      <c r="L35" s="60"/>
      <c r="P35" s="4"/>
    </row>
    <row r="36" spans="1:16" s="3" customFormat="1" ht="15.75" thickBot="1" x14ac:dyDescent="0.25">
      <c r="A36" s="7"/>
      <c r="B36" s="7"/>
      <c r="C36" s="7"/>
      <c r="F36" s="153" t="s">
        <v>72</v>
      </c>
      <c r="G36" s="154"/>
      <c r="H36" s="148">
        <f>SUMIFS(Ledger!$E$7:$E$63, Ledger!$F$7:$F$63, F36)+SUMIFS(Ledger!$E$71:$E$127, Ledger!$F$71:$F$127, F36)+SUMIFS(Ledger!$E$135:$E$189, Ledger!$F$135:$F$189, F36)</f>
        <v>0</v>
      </c>
      <c r="I36" s="77"/>
      <c r="J36" s="55"/>
      <c r="K36" s="55"/>
      <c r="L36" s="55"/>
      <c r="P36" s="4"/>
    </row>
    <row r="37" spans="1:16" s="3" customFormat="1" ht="15.75" thickTop="1" x14ac:dyDescent="0.2">
      <c r="A37" s="7"/>
      <c r="B37" s="7"/>
      <c r="C37" s="7"/>
      <c r="F37" s="4" t="s">
        <v>61</v>
      </c>
      <c r="G37" s="129"/>
      <c r="H37" s="123">
        <f>SUM(H21:H36)+SUMIFS(Ledger!$E$7:$E$63, Ledger!$F$7:$F$63, F37)+SUMIFS(Ledger!$E$71:$E$127, Ledger!$F$71:$F$127, F37)+SUMIFS(Ledger!$E$135:$E$189, Ledger!$F$135:$F$189, F37)</f>
        <v>-3200</v>
      </c>
      <c r="I37" s="129"/>
      <c r="J37" s="26"/>
      <c r="K37" s="26"/>
      <c r="L37" s="26"/>
      <c r="P37" s="4"/>
    </row>
    <row r="38" spans="1:16" s="3" customFormat="1" ht="15" x14ac:dyDescent="0.2">
      <c r="A38" s="7"/>
      <c r="B38" s="7"/>
      <c r="C38" s="7"/>
      <c r="E38" s="3" t="s">
        <v>62</v>
      </c>
      <c r="F38" s="4"/>
      <c r="G38" s="129"/>
      <c r="H38" s="123"/>
      <c r="I38" s="129"/>
      <c r="J38" s="26"/>
      <c r="K38" s="26"/>
      <c r="L38" s="26"/>
      <c r="P38" s="4"/>
    </row>
    <row r="39" spans="1:16" s="3" customFormat="1" ht="15" x14ac:dyDescent="0.2">
      <c r="A39" s="7"/>
      <c r="B39" s="7"/>
      <c r="C39" s="7"/>
      <c r="F39" s="136" t="s">
        <v>63</v>
      </c>
      <c r="G39" s="139"/>
      <c r="H39" s="133">
        <f>SUMIFS(Ledger!$E$7:$E$63, Ledger!$F$7:$F$63, F39)+SUMIFS(Ledger!$E$71:$E$127, Ledger!$F$71:$F$127, F39)+SUMIFS(Ledger!$E$135:$E$189, Ledger!$F$135:$F$189, F39)</f>
        <v>-379</v>
      </c>
      <c r="I39" s="129"/>
      <c r="J39" s="60"/>
      <c r="K39" s="60"/>
      <c r="L39" s="60"/>
      <c r="P39" s="4"/>
    </row>
    <row r="40" spans="1:16" s="3" customFormat="1" ht="15" x14ac:dyDescent="0.2">
      <c r="A40" s="7"/>
      <c r="B40" s="7"/>
      <c r="C40" s="7"/>
      <c r="F40" s="149" t="s">
        <v>64</v>
      </c>
      <c r="G40" s="155"/>
      <c r="H40" s="145">
        <f>SUMIFS(Ledger!$E$7:$E$63, Ledger!$F$7:$F$63, F40)+SUMIFS(Ledger!$E$71:$E$127, Ledger!$F$71:$F$127, F40)+SUMIFS(Ledger!$E$135:$E$189, Ledger!$F$135:$F$189, F40)</f>
        <v>-60</v>
      </c>
      <c r="I40" s="130"/>
      <c r="J40" s="26"/>
      <c r="K40" s="26"/>
      <c r="L40" s="26"/>
      <c r="P40" s="4"/>
    </row>
    <row r="41" spans="1:16" s="3" customFormat="1" ht="15" x14ac:dyDescent="0.2">
      <c r="A41" s="7"/>
      <c r="B41" s="7"/>
      <c r="C41" s="7"/>
      <c r="F41" s="136" t="s">
        <v>68</v>
      </c>
      <c r="G41" s="140"/>
      <c r="H41" s="133">
        <f>SUMIFS(Ledger!$E$7:$E$63, Ledger!$F$7:$F$63, F41)+SUMIFS(Ledger!$E$71:$E$127, Ledger!$F$71:$F$127, F41)+SUMIFS(Ledger!$E$135:$E$189, Ledger!$F$135:$F$189, F41)</f>
        <v>0</v>
      </c>
      <c r="I41" s="130"/>
      <c r="J41" s="49"/>
      <c r="K41" s="49"/>
      <c r="L41" s="49"/>
      <c r="P41" s="4"/>
    </row>
    <row r="42" spans="1:16" s="3" customFormat="1" ht="15" x14ac:dyDescent="0.2">
      <c r="A42" s="7"/>
      <c r="B42" s="7"/>
      <c r="C42" s="7"/>
      <c r="F42" s="149" t="s">
        <v>32</v>
      </c>
      <c r="G42" s="155"/>
      <c r="H42" s="145">
        <f>SUMIFS(Ledger!$E$7:$E$63, Ledger!$F$7:$F$63, F42)+SUMIFS(Ledger!$E$71:$E$127, Ledger!$F$71:$F$127, F42)+SUMIFS(Ledger!$E$135:$E$189, Ledger!$F$135:$F$189, F42)</f>
        <v>0</v>
      </c>
      <c r="J42" s="69"/>
      <c r="K42" s="69"/>
      <c r="L42" s="69"/>
      <c r="P42" s="4"/>
    </row>
    <row r="43" spans="1:16" s="3" customFormat="1" ht="15" x14ac:dyDescent="0.2">
      <c r="A43" s="7"/>
      <c r="B43" s="7"/>
      <c r="C43" s="7"/>
      <c r="F43" s="136" t="s">
        <v>65</v>
      </c>
      <c r="G43" s="140"/>
      <c r="H43" s="133">
        <f>SUMIFS(Ledger!$E$7:$E$63, Ledger!$F$7:$F$63, F43)+SUMIFS(Ledger!$E$71:$E$127, Ledger!$F$71:$F$127, F43)+SUMIFS(Ledger!$E$135:$E$189, Ledger!$F$135:$F$189, F43)</f>
        <v>0</v>
      </c>
      <c r="J43" s="69"/>
      <c r="K43" s="69"/>
      <c r="L43" s="69"/>
      <c r="P43" s="4"/>
    </row>
    <row r="44" spans="1:16" s="3" customFormat="1" ht="15" x14ac:dyDescent="0.2">
      <c r="A44" s="7"/>
      <c r="B44" s="7"/>
      <c r="C44" s="7"/>
      <c r="F44" s="149" t="s">
        <v>66</v>
      </c>
      <c r="G44" s="155"/>
      <c r="H44" s="145">
        <f>SUMIFS(Ledger!$E$7:$E$63, Ledger!$F$7:$F$63, F44)+SUMIFS(Ledger!$E$71:$E$127, Ledger!$F$71:$F$127, F44)+SUMIFS(Ledger!$E$135:$E$189, Ledger!$F$135:$F$189, F44)</f>
        <v>-321.52</v>
      </c>
      <c r="J44" s="38"/>
      <c r="K44" s="38"/>
      <c r="L44" s="38"/>
      <c r="P44" s="4"/>
    </row>
    <row r="45" spans="1:16" s="3" customFormat="1" ht="15" x14ac:dyDescent="0.2">
      <c r="A45" s="7"/>
      <c r="B45" s="7"/>
      <c r="C45" s="7"/>
      <c r="F45" s="136" t="s">
        <v>67</v>
      </c>
      <c r="G45" s="140"/>
      <c r="H45" s="133">
        <f>SUMIFS(Ledger!$E$7:$E$63, Ledger!$F$7:$F$63, F45)+SUMIFS(Ledger!$E$71:$E$127, Ledger!$F$71:$F$127, F45)+SUMIFS(Ledger!$E$135:$E$189, Ledger!$F$135:$F$189, F45)</f>
        <v>0</v>
      </c>
      <c r="J45" s="26"/>
      <c r="K45" s="26"/>
      <c r="L45" s="26"/>
      <c r="P45" s="4"/>
    </row>
    <row r="46" spans="1:16" s="3" customFormat="1" ht="15" x14ac:dyDescent="0.2">
      <c r="A46" s="7"/>
      <c r="B46" s="7"/>
      <c r="C46" s="7"/>
      <c r="F46" s="149" t="s">
        <v>69</v>
      </c>
      <c r="G46" s="156"/>
      <c r="H46" s="145">
        <f>SUMIFS(Ledger!$E$7:$E$63, Ledger!$F$7:$F$63, F46)+SUMIFS(Ledger!$E$71:$E$127, Ledger!$F$71:$F$127, F46)+SUMIFS(Ledger!$E$135:$E$189, Ledger!$F$135:$F$189, F46)</f>
        <v>0</v>
      </c>
      <c r="I46" s="49"/>
      <c r="J46" s="49"/>
      <c r="K46" s="49"/>
      <c r="L46" s="49"/>
      <c r="P46" s="4"/>
    </row>
    <row r="47" spans="1:16" s="3" customFormat="1" ht="15" x14ac:dyDescent="0.2">
      <c r="A47" s="7"/>
      <c r="B47" s="7"/>
      <c r="C47" s="7"/>
      <c r="F47" s="136" t="s">
        <v>32</v>
      </c>
      <c r="G47" s="141"/>
      <c r="H47" s="133">
        <f>SUMIFS(Ledger!$E$7:$E$63, Ledger!$F$7:$F$63, F47)+SUMIFS(Ledger!$E$71:$E$127, Ledger!$F$71:$F$127, F47)+SUMIFS(Ledger!$E$135:$E$189, Ledger!$F$135:$F$189, F47)</f>
        <v>0</v>
      </c>
      <c r="I47" s="49"/>
      <c r="J47" s="49"/>
      <c r="K47" s="49"/>
      <c r="L47" s="49"/>
      <c r="P47" s="4"/>
    </row>
    <row r="48" spans="1:16" s="3" customFormat="1" ht="15" x14ac:dyDescent="0.2">
      <c r="A48" s="7"/>
      <c r="B48" s="7"/>
      <c r="C48" s="7"/>
      <c r="F48" s="149" t="s">
        <v>127</v>
      </c>
      <c r="G48" s="156"/>
      <c r="H48" s="145">
        <f>SUMIFS(Ledger!$E$7:$E$63, Ledger!$F$7:$F$63, F48)+SUMIFS(Ledger!$E$71:$E$127, Ledger!$F$71:$F$127, F48)+SUMIFS(Ledger!$E$135:$E$189, Ledger!$F$135:$F$189, F48)</f>
        <v>-3000</v>
      </c>
      <c r="I48" s="49"/>
      <c r="J48" s="49"/>
      <c r="K48" s="49"/>
      <c r="L48" s="49"/>
      <c r="P48" s="4"/>
    </row>
    <row r="49" spans="1:30" s="3" customFormat="1" ht="15" x14ac:dyDescent="0.2">
      <c r="A49" s="7"/>
      <c r="B49" s="7"/>
      <c r="C49" s="7"/>
      <c r="F49" s="136" t="s">
        <v>87</v>
      </c>
      <c r="G49" s="141"/>
      <c r="H49" s="133">
        <f>SUMIFS(Ledger!$E$7:$E$63, Ledger!$F$7:$F$63, F49)+SUMIFS(Ledger!$E$71:$E$127, Ledger!$F$71:$F$127, F49)+SUMIFS(Ledger!$E$135:$E$189, Ledger!$F$135:$F$189, F49)</f>
        <v>0</v>
      </c>
      <c r="I49" s="49"/>
      <c r="J49" s="49"/>
      <c r="K49" s="49"/>
      <c r="L49" s="49"/>
      <c r="P49" s="4"/>
    </row>
    <row r="50" spans="1:30" s="3" customFormat="1" ht="15" x14ac:dyDescent="0.2">
      <c r="A50" s="7"/>
      <c r="B50" s="7"/>
      <c r="C50" s="7"/>
      <c r="F50" s="149" t="s">
        <v>132</v>
      </c>
      <c r="G50" s="156"/>
      <c r="H50" s="145">
        <f>SUMIFS(Ledger!$E$7:$E$63, Ledger!$F$7:$F$63, F50)+SUMIFS(Ledger!$E$71:$E$127, Ledger!$F$71:$F$127, F50)+SUMIFS(Ledger!$E$135:$E$189, Ledger!$F$135:$F$189, F50)</f>
        <v>0</v>
      </c>
      <c r="I50" s="49"/>
      <c r="J50" s="49"/>
      <c r="K50" s="49"/>
      <c r="L50" s="49"/>
      <c r="P50" s="4"/>
    </row>
    <row r="51" spans="1:30" s="3" customFormat="1" ht="15" x14ac:dyDescent="0.2">
      <c r="A51" s="7"/>
      <c r="B51" s="7"/>
      <c r="C51" s="7"/>
      <c r="F51" s="136" t="s">
        <v>133</v>
      </c>
      <c r="G51" s="141"/>
      <c r="H51" s="133">
        <f>SUMIFS(Ledger!$E$7:$E$63, Ledger!$F$7:$F$63, F51)+SUMIFS(Ledger!$E$71:$E$127, Ledger!$F$71:$F$127, F51)+SUMIFS(Ledger!$E$135:$E$189, Ledger!$F$135:$F$189, F51)</f>
        <v>0</v>
      </c>
      <c r="I51" s="49"/>
      <c r="J51" s="49"/>
      <c r="K51" s="49"/>
      <c r="L51" s="49"/>
      <c r="P51" s="4"/>
    </row>
    <row r="52" spans="1:30" s="3" customFormat="1" ht="13.5" customHeight="1" thickBot="1" x14ac:dyDescent="0.25">
      <c r="A52" s="7"/>
      <c r="B52" s="7"/>
      <c r="C52" s="7"/>
      <c r="F52" s="153" t="s">
        <v>28</v>
      </c>
      <c r="G52" s="157"/>
      <c r="H52" s="148">
        <f>SUMIFS(Ledger!$E$7:$E$63, Ledger!$F$7:$F$63, F52)+SUMIFS(Ledger!$E$71:$E$127, Ledger!$F$71:$F$127, F52)+SUMIFS(Ledger!$E$135:$E$189, Ledger!$F$135:$F$189, F52)</f>
        <v>0</v>
      </c>
      <c r="I52" s="51"/>
      <c r="J52" s="51"/>
      <c r="K52" s="51"/>
      <c r="L52" s="51"/>
      <c r="P52" s="4"/>
    </row>
    <row r="53" spans="1:30" s="3" customFormat="1" ht="15.75" thickTop="1" x14ac:dyDescent="0.2">
      <c r="A53" s="7"/>
      <c r="B53" s="7"/>
      <c r="C53" s="7"/>
      <c r="F53" s="4" t="s">
        <v>70</v>
      </c>
      <c r="G53" s="7"/>
      <c r="H53" s="123">
        <f>SUM(H39:H52)+SUMIFS(Ledger!$E$7:$E$63, Ledger!$F$7:$F$63, F53)+SUMIFS(Ledger!$E$71:$E$127, Ledger!$F$71:$F$127, F53)+SUMIFS(Ledger!$E$135:$E$189, Ledger!$F$135:$F$189, F53)-SUM(H47:H51)</f>
        <v>-760.52</v>
      </c>
      <c r="I53" s="7"/>
      <c r="J53" s="7"/>
      <c r="K53" s="7"/>
      <c r="L53" s="7"/>
      <c r="P53" s="4"/>
    </row>
    <row r="54" spans="1:30" s="3" customFormat="1" ht="15" x14ac:dyDescent="0.2">
      <c r="A54" s="7"/>
      <c r="B54" s="7"/>
      <c r="C54" s="7"/>
      <c r="E54" s="3" t="s">
        <v>15</v>
      </c>
      <c r="F54" s="4"/>
      <c r="G54" s="26"/>
      <c r="H54" s="123"/>
      <c r="I54" s="26"/>
      <c r="J54" s="26"/>
      <c r="K54" s="26"/>
      <c r="L54" s="26"/>
      <c r="P54" s="4"/>
    </row>
    <row r="55" spans="1:30" s="3" customFormat="1" ht="15" x14ac:dyDescent="0.2">
      <c r="A55" s="7"/>
      <c r="B55" s="7"/>
      <c r="C55" s="7"/>
      <c r="F55" s="136" t="s">
        <v>26</v>
      </c>
      <c r="G55" s="142"/>
      <c r="H55" s="133">
        <f>SUMIFS(Ledger!$E$7:$E$63, Ledger!$F$7:$F$63, F55)+SUMIFS(Ledger!$E$71:$E$127, Ledger!$F$71:$F$127, F55)+SUMIFS(Ledger!$E$135:$E$189, Ledger!$F$135:$F$189, F55)</f>
        <v>20</v>
      </c>
      <c r="I55" s="26"/>
      <c r="J55" s="26"/>
      <c r="K55" s="26"/>
      <c r="L55" s="26"/>
      <c r="P55" s="4"/>
    </row>
    <row r="56" spans="1:30" s="3" customFormat="1" ht="13.15" customHeight="1" x14ac:dyDescent="0.2">
      <c r="A56" s="7"/>
      <c r="B56" s="7"/>
      <c r="C56" s="7"/>
      <c r="F56" s="149" t="s">
        <v>33</v>
      </c>
      <c r="G56" s="158"/>
      <c r="H56" s="145">
        <f>SUMIFS(Ledger!$E$7:$E$63, Ledger!$F$7:$F$63, F56)+SUMIFS(Ledger!$E$71:$E$127, Ledger!$F$71:$F$127, F56)+SUMIFS(Ledger!$E$135:$E$189, Ledger!$F$135:$F$189, F56)</f>
        <v>0</v>
      </c>
      <c r="I56" s="51"/>
      <c r="J56" s="51"/>
      <c r="K56" s="51"/>
      <c r="L56" s="51"/>
      <c r="P56" s="4"/>
    </row>
    <row r="57" spans="1:30" s="3" customFormat="1" ht="13.15" customHeight="1" x14ac:dyDescent="0.2">
      <c r="A57" s="7"/>
      <c r="B57" s="7"/>
      <c r="C57" s="7"/>
      <c r="F57" s="136" t="s">
        <v>81</v>
      </c>
      <c r="G57" s="182"/>
      <c r="H57" s="133">
        <f>SUMIFS(Ledger!$E$7:$E$63, Ledger!$F$7:$F$63, F57)+SUMIFS(Ledger!$E$71:$E$127, Ledger!$F$71:$F$127, F57)+SUMIFS(Ledger!$E$135:$E$189, Ledger!$F$135:$F$189, F57)</f>
        <v>0</v>
      </c>
      <c r="I57" s="51"/>
      <c r="J57" s="51"/>
      <c r="K57" s="51"/>
      <c r="L57" s="51"/>
      <c r="P57" s="4"/>
    </row>
    <row r="58" spans="1:30" s="3" customFormat="1" ht="15.75" thickBot="1" x14ac:dyDescent="0.25">
      <c r="A58" s="7"/>
      <c r="B58" s="7"/>
      <c r="C58" s="7"/>
      <c r="F58" s="153" t="s">
        <v>27</v>
      </c>
      <c r="G58" s="154"/>
      <c r="H58" s="148">
        <f>SUMIFS(Ledger!$E$7:$E$63, Ledger!$F$7:$F$63, F58)+SUMIFS(Ledger!$E$71:$E$127, Ledger!$F$71:$F$127, F58)+SUMIFS(Ledger!$E$135:$E$189, Ledger!$F$135:$F$189, F58)</f>
        <v>0</v>
      </c>
      <c r="I58" s="7"/>
      <c r="J58" s="7"/>
      <c r="K58" s="7"/>
      <c r="L58" s="7"/>
      <c r="P58" s="4"/>
    </row>
    <row r="59" spans="1:30" s="3" customFormat="1" ht="15.75" thickTop="1" x14ac:dyDescent="0.2">
      <c r="A59" s="7"/>
      <c r="B59" s="7"/>
      <c r="C59" s="7"/>
      <c r="D59" s="7"/>
      <c r="E59" s="7"/>
      <c r="F59" s="40" t="s">
        <v>73</v>
      </c>
      <c r="G59" s="40"/>
      <c r="H59" s="123">
        <f>SUM(H55:H58)-H56-H57+SUMIFS(Ledger!$E$7:$E$63, Ledger!$F$7:$F$63, F59)+SUMIFS(Ledger!$E$71:$E$127, Ledger!$F$71:$F$127, F59)+SUMIFS(Ledger!$E$135:$E$189, Ledger!$F$135:$F$189, F59)</f>
        <v>20</v>
      </c>
      <c r="I59" s="40"/>
      <c r="J59" s="40"/>
      <c r="K59" s="40"/>
      <c r="L59" s="40"/>
      <c r="P59" s="4"/>
    </row>
    <row r="60" spans="1:30" s="3" customFormat="1" ht="15" x14ac:dyDescent="0.2">
      <c r="A60" s="7"/>
      <c r="B60" s="7"/>
      <c r="C60" s="7"/>
      <c r="D60" s="7"/>
      <c r="F60" s="159" t="s">
        <v>74</v>
      </c>
      <c r="G60" s="31"/>
      <c r="H60" s="160">
        <f>H59+H53+H37+H19</f>
        <v>1059.48</v>
      </c>
      <c r="I60" s="165"/>
      <c r="J60" s="165"/>
      <c r="K60" s="165"/>
      <c r="L60" s="165"/>
      <c r="P60" s="4"/>
    </row>
    <row r="61" spans="1:30" s="3" customFormat="1" ht="13.5" customHeight="1" x14ac:dyDescent="0.2">
      <c r="L61" s="3">
        <f>L1+1</f>
        <v>2</v>
      </c>
      <c r="P61" s="4"/>
    </row>
    <row r="62" spans="1:30" s="2" customFormat="1" ht="25.5" x14ac:dyDescent="0.35">
      <c r="A62" s="222" t="s">
        <v>20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5"/>
      <c r="N62" s="5"/>
      <c r="O62" s="5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2" customFormat="1" ht="25.5" x14ac:dyDescent="0.35">
      <c r="A63" s="225" t="s">
        <v>76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5"/>
      <c r="N63" s="5"/>
      <c r="O63" s="5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">
      <c r="H64" s="39"/>
      <c r="I64" s="39"/>
      <c r="J64" s="39"/>
      <c r="K64" s="39"/>
      <c r="L64" s="39"/>
    </row>
    <row r="66" spans="1:18" ht="15" thickBot="1" x14ac:dyDescent="0.25">
      <c r="F66" s="116">
        <f>H4</f>
        <v>2021</v>
      </c>
      <c r="G66" s="165"/>
      <c r="H66" s="165"/>
      <c r="I66" s="165"/>
      <c r="J66" s="165"/>
      <c r="K66" s="165"/>
      <c r="L66" s="165"/>
    </row>
    <row r="67" spans="1:18" ht="5.25" customHeight="1" thickTop="1" x14ac:dyDescent="0.2">
      <c r="G67" s="7"/>
      <c r="H67" s="7"/>
      <c r="I67" s="7"/>
      <c r="J67" s="7"/>
      <c r="K67" s="7"/>
      <c r="L67" s="7"/>
    </row>
    <row r="68" spans="1:18" x14ac:dyDescent="0.2">
      <c r="B68" s="3" t="s">
        <v>7</v>
      </c>
      <c r="C68" s="1"/>
      <c r="F68" s="42">
        <f>H19</f>
        <v>5000</v>
      </c>
      <c r="G68" s="49"/>
      <c r="H68" s="49"/>
      <c r="I68" s="49"/>
      <c r="J68" s="49"/>
      <c r="K68" s="49"/>
      <c r="L68" s="49"/>
    </row>
    <row r="69" spans="1:18" x14ac:dyDescent="0.2">
      <c r="B69" s="43" t="s">
        <v>15</v>
      </c>
      <c r="C69" s="43"/>
      <c r="D69" s="43"/>
      <c r="E69" s="43"/>
      <c r="F69" s="44">
        <f>H59</f>
        <v>20</v>
      </c>
      <c r="G69" s="26"/>
      <c r="H69" s="26"/>
      <c r="I69" s="26"/>
      <c r="J69" s="26"/>
      <c r="K69" s="26"/>
      <c r="L69" s="26"/>
    </row>
    <row r="70" spans="1:18" x14ac:dyDescent="0.2">
      <c r="C70" s="3" t="s">
        <v>8</v>
      </c>
      <c r="F70" s="42">
        <f>+F68+F69</f>
        <v>5020</v>
      </c>
      <c r="G70" s="49"/>
      <c r="H70" s="49"/>
      <c r="I70" s="49"/>
      <c r="J70" s="49"/>
      <c r="K70" s="49"/>
      <c r="L70" s="49"/>
    </row>
    <row r="71" spans="1:18" ht="9" customHeight="1" x14ac:dyDescent="0.2">
      <c r="F71" s="45"/>
      <c r="G71" s="51"/>
      <c r="H71" s="51"/>
      <c r="I71" s="51"/>
      <c r="J71" s="51"/>
      <c r="K71" s="51"/>
      <c r="L71" s="51"/>
    </row>
    <row r="72" spans="1:18" x14ac:dyDescent="0.2">
      <c r="A72" s="3" t="s">
        <v>16</v>
      </c>
      <c r="F72" s="4">
        <f>H37</f>
        <v>-3200</v>
      </c>
      <c r="G72" s="26"/>
      <c r="H72" s="26"/>
      <c r="I72" s="26"/>
      <c r="J72" s="26"/>
      <c r="K72" s="26"/>
      <c r="L72" s="26"/>
      <c r="M72" s="11"/>
      <c r="N72" s="11"/>
      <c r="O72" s="11"/>
      <c r="Q72" s="11"/>
      <c r="R72" s="11"/>
    </row>
    <row r="73" spans="1:18" x14ac:dyDescent="0.2">
      <c r="A73" s="3" t="s">
        <v>78</v>
      </c>
      <c r="F73" s="26">
        <f>H53</f>
        <v>-760.52</v>
      </c>
      <c r="G73" s="26"/>
      <c r="H73" s="26"/>
      <c r="I73" s="26"/>
      <c r="J73" s="26"/>
      <c r="K73" s="26"/>
      <c r="L73" s="26"/>
      <c r="M73" s="11"/>
      <c r="N73" s="11"/>
      <c r="O73" s="11"/>
      <c r="Q73" s="11"/>
      <c r="R73" s="11"/>
    </row>
    <row r="74" spans="1:18" x14ac:dyDescent="0.2">
      <c r="A74" s="43" t="s">
        <v>79</v>
      </c>
      <c r="B74" s="43"/>
      <c r="C74" s="43"/>
      <c r="D74" s="43"/>
      <c r="E74" s="43"/>
      <c r="F74" s="175">
        <f>-'Depreciation Calc'!J17</f>
        <v>-1000</v>
      </c>
      <c r="G74" s="26"/>
      <c r="H74" s="26"/>
      <c r="I74" s="26"/>
      <c r="J74" s="26"/>
      <c r="K74" s="26"/>
      <c r="L74" s="26"/>
      <c r="M74" s="11"/>
      <c r="N74" s="11"/>
      <c r="O74" s="11"/>
      <c r="Q74" s="11"/>
      <c r="R74" s="11"/>
    </row>
    <row r="75" spans="1:18" x14ac:dyDescent="0.2">
      <c r="B75" s="3" t="s">
        <v>9</v>
      </c>
      <c r="F75" s="9">
        <f>+F70+F72+F73+F74</f>
        <v>59.480000000000018</v>
      </c>
      <c r="G75" s="26"/>
      <c r="H75" s="26"/>
      <c r="I75" s="26"/>
      <c r="J75" s="26"/>
      <c r="K75" s="26"/>
      <c r="L75" s="26"/>
      <c r="M75" s="11"/>
      <c r="N75" s="11"/>
      <c r="O75" s="11"/>
      <c r="Q75" s="11"/>
      <c r="R75" s="11"/>
    </row>
    <row r="76" spans="1:18" ht="9" customHeight="1" x14ac:dyDescent="0.2">
      <c r="F76" s="4"/>
      <c r="G76" s="26"/>
      <c r="H76" s="26"/>
      <c r="I76" s="26"/>
      <c r="J76" s="26"/>
      <c r="K76" s="26"/>
      <c r="L76" s="26"/>
      <c r="M76" s="11"/>
      <c r="N76" s="11"/>
      <c r="O76" s="11"/>
      <c r="Q76" s="11"/>
      <c r="R76" s="11"/>
    </row>
    <row r="77" spans="1:18" x14ac:dyDescent="0.2">
      <c r="A77" s="7" t="s">
        <v>17</v>
      </c>
      <c r="B77" s="7"/>
      <c r="C77" s="7"/>
      <c r="D77" s="7"/>
      <c r="E77" s="7"/>
      <c r="F77" s="26">
        <f>H47</f>
        <v>0</v>
      </c>
      <c r="G77" s="26"/>
      <c r="H77" s="26"/>
      <c r="I77" s="26"/>
      <c r="J77" s="26"/>
      <c r="K77" s="26"/>
      <c r="L77" s="26"/>
      <c r="M77" s="11"/>
      <c r="O77" s="11"/>
      <c r="Q77" s="11"/>
      <c r="R77" s="11"/>
    </row>
    <row r="78" spans="1:18" x14ac:dyDescent="0.2">
      <c r="A78" s="43" t="s">
        <v>37</v>
      </c>
      <c r="B78" s="43"/>
      <c r="C78" s="43"/>
      <c r="D78" s="43"/>
      <c r="E78" s="43"/>
      <c r="F78" s="44">
        <f>-H58</f>
        <v>0</v>
      </c>
      <c r="G78" s="26"/>
      <c r="H78" s="26"/>
      <c r="I78" s="26"/>
      <c r="J78" s="26"/>
      <c r="K78" s="26"/>
      <c r="L78" s="26"/>
      <c r="M78" s="11"/>
      <c r="N78" s="11"/>
      <c r="O78" s="11"/>
      <c r="Q78" s="11"/>
      <c r="R78" s="11"/>
    </row>
    <row r="79" spans="1:18" x14ac:dyDescent="0.2">
      <c r="B79" s="3" t="s">
        <v>10</v>
      </c>
      <c r="F79" s="4">
        <f>F75-F77+F78</f>
        <v>59.480000000000018</v>
      </c>
      <c r="G79" s="26"/>
      <c r="H79" s="26"/>
      <c r="I79" s="26"/>
      <c r="J79" s="26"/>
      <c r="K79" s="26"/>
      <c r="L79" s="26"/>
      <c r="M79" s="11"/>
      <c r="N79" s="11"/>
      <c r="O79" s="11"/>
      <c r="Q79" s="11"/>
      <c r="R79" s="11"/>
    </row>
    <row r="80" spans="1:18" ht="9" customHeight="1" x14ac:dyDescent="0.2">
      <c r="F80" s="4"/>
      <c r="G80" s="26"/>
      <c r="H80" s="26"/>
      <c r="I80" s="26"/>
      <c r="J80" s="26"/>
      <c r="K80" s="26"/>
      <c r="L80" s="26"/>
      <c r="M80" s="11"/>
      <c r="N80" s="11"/>
      <c r="O80" s="11"/>
      <c r="Q80" s="11"/>
      <c r="R80" s="11"/>
    </row>
    <row r="81" spans="1:19" x14ac:dyDescent="0.2">
      <c r="A81" s="43" t="s">
        <v>11</v>
      </c>
      <c r="B81" s="43"/>
      <c r="C81" s="43"/>
      <c r="D81" s="43"/>
      <c r="E81" s="43"/>
      <c r="F81" s="44">
        <f>F79*H5</f>
        <v>11.777040000000005</v>
      </c>
      <c r="G81" s="26"/>
      <c r="H81" s="26"/>
      <c r="I81" s="26"/>
      <c r="J81" s="26"/>
      <c r="K81" s="26"/>
      <c r="L81" s="26"/>
      <c r="M81" s="11"/>
      <c r="N81" s="11"/>
      <c r="O81" s="11"/>
      <c r="Q81" s="11"/>
      <c r="R81" s="11"/>
    </row>
    <row r="82" spans="1:19" x14ac:dyDescent="0.2">
      <c r="B82" s="3" t="s">
        <v>80</v>
      </c>
      <c r="F82" s="26">
        <f>+F79-F81</f>
        <v>47.702960000000012</v>
      </c>
      <c r="G82" s="26"/>
      <c r="H82" s="26"/>
      <c r="I82" s="26"/>
      <c r="J82" s="26"/>
      <c r="K82" s="26"/>
      <c r="L82" s="26"/>
      <c r="M82" s="11"/>
      <c r="N82" s="11"/>
      <c r="O82" s="11"/>
      <c r="Q82" s="11"/>
      <c r="R82" s="11"/>
    </row>
    <row r="83" spans="1:19" x14ac:dyDescent="0.2">
      <c r="A83" s="7"/>
      <c r="B83" s="43" t="s">
        <v>81</v>
      </c>
      <c r="C83" s="43"/>
      <c r="D83" s="43"/>
      <c r="E83" s="43"/>
      <c r="F83" s="26">
        <f>H57-(H57*H5)</f>
        <v>0</v>
      </c>
      <c r="G83" s="26"/>
      <c r="H83" s="26"/>
      <c r="I83" s="26"/>
      <c r="J83" s="26"/>
      <c r="K83" s="26"/>
      <c r="L83" s="26"/>
      <c r="M83" s="11"/>
      <c r="N83" s="11"/>
      <c r="O83" s="11"/>
      <c r="P83" s="11"/>
      <c r="Q83" s="11"/>
      <c r="R83" s="11"/>
      <c r="S83" s="11"/>
    </row>
    <row r="84" spans="1:19" ht="15" thickBot="1" x14ac:dyDescent="0.25">
      <c r="B84" s="171"/>
      <c r="C84" s="171" t="s">
        <v>18</v>
      </c>
      <c r="D84" s="171"/>
      <c r="E84" s="171"/>
      <c r="F84" s="172">
        <f>F82+F83</f>
        <v>47.702960000000012</v>
      </c>
      <c r="G84" s="49"/>
      <c r="H84" s="49"/>
      <c r="I84" s="49"/>
      <c r="J84" s="49"/>
      <c r="K84" s="49"/>
      <c r="L84" s="49"/>
      <c r="M84" s="11"/>
      <c r="N84" s="11"/>
      <c r="O84" s="11"/>
      <c r="Q84" s="11"/>
      <c r="R84" s="11"/>
    </row>
    <row r="85" spans="1:19" ht="15" thickTop="1" x14ac:dyDescent="0.2">
      <c r="F85" s="49"/>
      <c r="G85" s="49"/>
      <c r="H85" s="49"/>
      <c r="I85" s="49"/>
      <c r="J85" s="49"/>
      <c r="K85" s="49"/>
      <c r="L85" s="49"/>
    </row>
    <row r="86" spans="1:19" x14ac:dyDescent="0.2">
      <c r="A86" s="3" t="s">
        <v>82</v>
      </c>
      <c r="F86" s="191">
        <f>H6+H60</f>
        <v>1059.48</v>
      </c>
      <c r="G86" s="49"/>
      <c r="H86" s="49"/>
      <c r="I86" s="49"/>
      <c r="J86" s="49"/>
      <c r="K86" s="49"/>
      <c r="L86" s="49"/>
    </row>
    <row r="87" spans="1:19" x14ac:dyDescent="0.2">
      <c r="A87" s="43" t="s">
        <v>83</v>
      </c>
      <c r="B87" s="43"/>
      <c r="C87" s="43"/>
      <c r="D87" s="43"/>
      <c r="E87" s="43"/>
      <c r="F87" s="175">
        <f>H8</f>
        <v>100</v>
      </c>
      <c r="G87" s="49"/>
      <c r="H87" s="49"/>
      <c r="I87" s="49"/>
      <c r="J87" s="49"/>
      <c r="K87" s="49"/>
      <c r="L87" s="49"/>
    </row>
    <row r="88" spans="1:19" x14ac:dyDescent="0.2">
      <c r="B88" s="3" t="s">
        <v>84</v>
      </c>
      <c r="F88" s="173">
        <f>+F86+F87</f>
        <v>1159.48</v>
      </c>
      <c r="G88" s="49"/>
      <c r="H88" s="49"/>
      <c r="I88" s="49"/>
      <c r="J88" s="49"/>
      <c r="K88" s="49"/>
      <c r="L88" s="49"/>
    </row>
    <row r="89" spans="1:19" ht="6.75" customHeight="1" x14ac:dyDescent="0.2">
      <c r="F89" s="173"/>
      <c r="G89" s="49"/>
      <c r="H89" s="49"/>
      <c r="I89" s="49"/>
      <c r="J89" s="49"/>
      <c r="K89" s="49"/>
      <c r="L89" s="49"/>
    </row>
    <row r="90" spans="1:19" x14ac:dyDescent="0.2">
      <c r="A90" s="43" t="s">
        <v>85</v>
      </c>
      <c r="B90" s="43"/>
      <c r="C90" s="43"/>
      <c r="D90" s="43"/>
      <c r="E90" s="43"/>
      <c r="F90" s="173">
        <f>H12-H48</f>
        <v>3000</v>
      </c>
      <c r="G90" s="49"/>
      <c r="H90" s="49"/>
      <c r="I90" s="49"/>
      <c r="J90" s="49"/>
      <c r="K90" s="49"/>
      <c r="L90" s="49"/>
    </row>
    <row r="91" spans="1:19" ht="15" thickBot="1" x14ac:dyDescent="0.25">
      <c r="B91" s="50" t="s">
        <v>86</v>
      </c>
      <c r="C91" s="50"/>
      <c r="D91" s="50"/>
      <c r="E91" s="50"/>
      <c r="F91" s="192">
        <f>+F88+F90</f>
        <v>4159.4799999999996</v>
      </c>
      <c r="G91" s="49"/>
      <c r="H91" s="49"/>
      <c r="I91" s="49"/>
      <c r="J91" s="49"/>
      <c r="K91" s="49"/>
      <c r="L91" s="49"/>
    </row>
    <row r="92" spans="1:19" ht="15" thickTop="1" x14ac:dyDescent="0.2">
      <c r="B92" s="7"/>
      <c r="C92" s="7"/>
      <c r="D92" s="7"/>
      <c r="E92" s="7"/>
      <c r="F92" s="193"/>
      <c r="G92" s="49"/>
      <c r="H92" s="49"/>
      <c r="I92" s="49"/>
      <c r="J92" s="49"/>
      <c r="K92" s="49"/>
      <c r="L92" s="49"/>
    </row>
    <row r="93" spans="1:19" x14ac:dyDescent="0.2">
      <c r="A93" s="3" t="s">
        <v>87</v>
      </c>
      <c r="F93" s="191">
        <f>H9+H49</f>
        <v>0</v>
      </c>
      <c r="G93" s="49"/>
      <c r="H93" s="49"/>
      <c r="I93" s="49"/>
      <c r="J93" s="49"/>
      <c r="K93" s="49"/>
      <c r="L93" s="49"/>
    </row>
    <row r="94" spans="1:19" x14ac:dyDescent="0.2">
      <c r="A94" s="174" t="s">
        <v>88</v>
      </c>
      <c r="B94" s="174"/>
      <c r="C94" s="174"/>
      <c r="D94" s="174"/>
      <c r="E94" s="174"/>
      <c r="F94" s="175">
        <f>H10+H50</f>
        <v>0</v>
      </c>
      <c r="G94" s="49"/>
      <c r="H94" s="49"/>
      <c r="I94" s="49"/>
      <c r="J94" s="49"/>
      <c r="K94" s="49"/>
      <c r="L94" s="49"/>
    </row>
    <row r="95" spans="1:19" x14ac:dyDescent="0.2">
      <c r="A95" s="130"/>
      <c r="B95" s="130" t="s">
        <v>89</v>
      </c>
      <c r="C95" s="130"/>
      <c r="D95" s="130"/>
      <c r="E95" s="130"/>
      <c r="F95" s="173">
        <f>F93+F94</f>
        <v>0</v>
      </c>
      <c r="G95" s="49"/>
      <c r="H95" s="49"/>
      <c r="I95" s="49"/>
      <c r="J95" s="49"/>
      <c r="K95" s="49"/>
      <c r="L95" s="49"/>
    </row>
    <row r="96" spans="1:19" ht="4.5" customHeight="1" x14ac:dyDescent="0.2">
      <c r="A96" s="130"/>
      <c r="B96" s="130"/>
      <c r="C96" s="130"/>
      <c r="D96" s="130"/>
      <c r="E96" s="130"/>
      <c r="F96" s="173"/>
      <c r="G96" s="49"/>
      <c r="H96" s="49"/>
      <c r="I96" s="49"/>
      <c r="J96" s="49"/>
      <c r="K96" s="49"/>
      <c r="L96" s="49"/>
    </row>
    <row r="97" spans="1:12" x14ac:dyDescent="0.2">
      <c r="A97" s="130" t="s">
        <v>90</v>
      </c>
      <c r="B97" s="130"/>
      <c r="C97" s="130"/>
      <c r="D97" s="130"/>
      <c r="E97" s="130"/>
      <c r="F97" s="173">
        <f>H11+H51</f>
        <v>0</v>
      </c>
      <c r="G97" s="49"/>
      <c r="H97" s="49"/>
      <c r="I97" s="49"/>
      <c r="J97" s="49"/>
      <c r="K97" s="49"/>
      <c r="L97" s="49"/>
    </row>
    <row r="98" spans="1:12" x14ac:dyDescent="0.2">
      <c r="A98" s="43" t="s">
        <v>91</v>
      </c>
      <c r="B98" s="43"/>
      <c r="C98" s="43"/>
      <c r="D98" s="43"/>
      <c r="E98" s="43"/>
      <c r="F98" s="175">
        <f>F99-F97-F95</f>
        <v>4159.4799999999996</v>
      </c>
      <c r="G98" s="49"/>
      <c r="H98" s="49"/>
      <c r="I98" s="49"/>
      <c r="J98" s="49"/>
      <c r="K98" s="49"/>
      <c r="L98" s="49"/>
    </row>
    <row r="99" spans="1:12" ht="15" thickBot="1" x14ac:dyDescent="0.25">
      <c r="B99" s="171" t="s">
        <v>92</v>
      </c>
      <c r="C99" s="171"/>
      <c r="D99" s="171"/>
      <c r="E99" s="171"/>
      <c r="F99" s="192">
        <f>F91</f>
        <v>4159.4799999999996</v>
      </c>
      <c r="G99" s="49"/>
      <c r="H99" s="49"/>
      <c r="I99" s="49"/>
      <c r="J99" s="49"/>
      <c r="K99" s="49"/>
      <c r="L99" s="49"/>
    </row>
    <row r="100" spans="1:12" ht="15" thickTop="1" x14ac:dyDescent="0.2">
      <c r="F100" s="49"/>
      <c r="G100" s="49"/>
      <c r="H100" s="49"/>
      <c r="I100" s="49"/>
      <c r="J100" s="49"/>
      <c r="K100" s="49"/>
      <c r="L100" s="49"/>
    </row>
    <row r="101" spans="1:12" x14ac:dyDescent="0.2">
      <c r="G101" s="7"/>
      <c r="H101" s="7"/>
      <c r="I101" s="7"/>
      <c r="J101" s="7"/>
      <c r="K101" s="7"/>
      <c r="L101" s="7"/>
    </row>
    <row r="102" spans="1:12" x14ac:dyDescent="0.2">
      <c r="G102" s="7"/>
      <c r="H102" s="7"/>
      <c r="I102" s="7"/>
      <c r="J102" s="7"/>
      <c r="K102" s="7"/>
      <c r="L102" s="7"/>
    </row>
    <row r="103" spans="1:12" x14ac:dyDescent="0.2">
      <c r="G103" s="7"/>
      <c r="H103" s="7"/>
      <c r="I103" s="7"/>
      <c r="J103" s="7"/>
      <c r="K103" s="7"/>
      <c r="L103" s="7"/>
    </row>
    <row r="104" spans="1:12" x14ac:dyDescent="0.2">
      <c r="G104" s="7"/>
      <c r="H104" s="7"/>
      <c r="I104" s="7"/>
      <c r="J104" s="7"/>
      <c r="K104" s="7"/>
      <c r="L104" s="7"/>
    </row>
    <row r="105" spans="1:12" x14ac:dyDescent="0.2">
      <c r="G105" s="7"/>
      <c r="H105" s="7"/>
      <c r="I105" s="7"/>
      <c r="J105" s="7"/>
      <c r="K105" s="7"/>
      <c r="L105" s="7"/>
    </row>
    <row r="106" spans="1:12" x14ac:dyDescent="0.2">
      <c r="G106" s="7"/>
      <c r="H106" s="7"/>
      <c r="I106" s="7"/>
      <c r="J106" s="7"/>
      <c r="K106" s="7"/>
      <c r="L106" s="7"/>
    </row>
    <row r="107" spans="1:12" x14ac:dyDescent="0.2">
      <c r="G107" s="7"/>
      <c r="H107" s="7"/>
      <c r="I107" s="7"/>
      <c r="J107" s="7"/>
      <c r="K107" s="7"/>
      <c r="L107" s="7"/>
    </row>
    <row r="108" spans="1:12" x14ac:dyDescent="0.2">
      <c r="G108" s="7"/>
      <c r="H108" s="7"/>
      <c r="I108" s="7"/>
      <c r="J108" s="7"/>
      <c r="K108" s="7"/>
      <c r="L108" s="7"/>
    </row>
    <row r="109" spans="1:12" x14ac:dyDescent="0.2">
      <c r="G109" s="7"/>
      <c r="H109" s="7"/>
      <c r="I109" s="7"/>
      <c r="J109" s="7"/>
      <c r="K109" s="7"/>
      <c r="L109" s="7"/>
    </row>
    <row r="110" spans="1:12" x14ac:dyDescent="0.2">
      <c r="G110" s="7"/>
      <c r="H110" s="7"/>
      <c r="I110" s="7"/>
      <c r="J110" s="7"/>
      <c r="K110" s="7"/>
      <c r="L110" s="7"/>
    </row>
    <row r="111" spans="1:12" x14ac:dyDescent="0.2">
      <c r="G111" s="7"/>
      <c r="H111" s="7"/>
      <c r="I111" s="7"/>
      <c r="J111" s="7"/>
      <c r="K111" s="7"/>
      <c r="L111" s="7"/>
    </row>
    <row r="112" spans="1:12" x14ac:dyDescent="0.2">
      <c r="G112" s="7"/>
      <c r="H112" s="7"/>
      <c r="I112" s="7"/>
      <c r="J112" s="7"/>
      <c r="K112" s="7"/>
      <c r="L112" s="7"/>
    </row>
    <row r="113" spans="1:12" x14ac:dyDescent="0.2">
      <c r="G113" s="7"/>
      <c r="H113" s="7"/>
      <c r="I113" s="7"/>
      <c r="J113" s="7"/>
      <c r="K113" s="7"/>
      <c r="L113" s="7"/>
    </row>
    <row r="114" spans="1:12" x14ac:dyDescent="0.2">
      <c r="G114" s="7"/>
      <c r="H114" s="7"/>
      <c r="I114" s="7"/>
      <c r="J114" s="7"/>
      <c r="K114" s="7"/>
      <c r="L114" s="7"/>
    </row>
    <row r="115" spans="1:12" x14ac:dyDescent="0.2">
      <c r="G115" s="7"/>
      <c r="H115" s="7"/>
      <c r="I115" s="7"/>
      <c r="J115" s="7"/>
      <c r="K115" s="7"/>
      <c r="L115" s="7"/>
    </row>
    <row r="116" spans="1:12" x14ac:dyDescent="0.2">
      <c r="G116" s="7"/>
      <c r="H116" s="7"/>
      <c r="I116" s="7"/>
      <c r="J116" s="7"/>
      <c r="K116" s="7"/>
      <c r="L116" s="7"/>
    </row>
    <row r="117" spans="1:12" x14ac:dyDescent="0.2">
      <c r="G117" s="7"/>
      <c r="H117" s="7"/>
      <c r="I117" s="7"/>
      <c r="J117" s="7"/>
      <c r="K117" s="7"/>
      <c r="L117" s="7"/>
    </row>
    <row r="118" spans="1:12" x14ac:dyDescent="0.2">
      <c r="G118" s="7"/>
      <c r="H118" s="7"/>
      <c r="I118" s="7"/>
      <c r="J118" s="7"/>
      <c r="K118" s="7"/>
      <c r="L118" s="7"/>
    </row>
    <row r="119" spans="1:12" x14ac:dyDescent="0.2">
      <c r="G119" s="7"/>
      <c r="H119" s="7"/>
      <c r="I119" s="7"/>
      <c r="J119" s="7"/>
      <c r="K119" s="7"/>
      <c r="L119" s="7"/>
    </row>
    <row r="120" spans="1:12" x14ac:dyDescent="0.2">
      <c r="G120" s="7"/>
      <c r="H120" s="7"/>
      <c r="I120" s="7"/>
      <c r="J120" s="7"/>
      <c r="K120" s="7"/>
      <c r="L120" s="7"/>
    </row>
    <row r="121" spans="1:12" x14ac:dyDescent="0.2">
      <c r="G121" s="7"/>
      <c r="H121" s="7"/>
      <c r="I121" s="7"/>
      <c r="J121" s="7"/>
      <c r="K121" s="7"/>
      <c r="L121" s="7"/>
    </row>
    <row r="122" spans="1:12" x14ac:dyDescent="0.2">
      <c r="G122" s="7"/>
      <c r="H122" s="7"/>
      <c r="I122" s="7"/>
      <c r="J122" s="7"/>
      <c r="K122" s="7"/>
      <c r="L122" s="7"/>
    </row>
    <row r="123" spans="1:12" x14ac:dyDescent="0.2">
      <c r="A123" s="1"/>
      <c r="B123" s="1"/>
      <c r="C123" s="1"/>
      <c r="D123" s="1"/>
      <c r="E123" s="1"/>
      <c r="F123" s="1"/>
      <c r="G123" s="49"/>
      <c r="H123" s="49"/>
      <c r="I123" s="49"/>
      <c r="J123" s="49"/>
      <c r="K123" s="49"/>
      <c r="L123" s="49"/>
    </row>
    <row r="124" spans="1:12" x14ac:dyDescent="0.2">
      <c r="A124" s="1"/>
      <c r="B124" s="1"/>
      <c r="C124" s="1"/>
      <c r="D124" s="1"/>
      <c r="E124" s="1"/>
      <c r="F124" s="1"/>
      <c r="G124" s="49"/>
      <c r="H124" s="49"/>
      <c r="I124" s="49"/>
      <c r="J124" s="49"/>
      <c r="K124" s="49"/>
      <c r="L124" s="49"/>
    </row>
    <row r="125" spans="1:12" x14ac:dyDescent="0.2">
      <c r="A125" s="1"/>
      <c r="B125" s="1"/>
      <c r="C125" s="1"/>
      <c r="D125" s="1"/>
      <c r="E125" s="1"/>
      <c r="F125" s="1"/>
      <c r="G125" s="26"/>
      <c r="H125" s="26"/>
      <c r="I125" s="26"/>
      <c r="J125" s="26"/>
      <c r="K125" s="26"/>
      <c r="L125" s="26"/>
    </row>
    <row r="126" spans="1:12" x14ac:dyDescent="0.2">
      <c r="A126" s="1"/>
      <c r="B126" s="1"/>
      <c r="C126" s="1"/>
      <c r="D126" s="1"/>
      <c r="E126" s="1"/>
      <c r="F126" s="1"/>
      <c r="G126" s="26"/>
      <c r="H126" s="26"/>
      <c r="I126" s="26"/>
      <c r="J126" s="26"/>
      <c r="K126" s="26"/>
      <c r="L126" s="26"/>
    </row>
    <row r="127" spans="1:12" x14ac:dyDescent="0.2">
      <c r="A127" s="1"/>
      <c r="B127" s="1"/>
      <c r="C127" s="1"/>
      <c r="D127" s="1"/>
      <c r="E127" s="1"/>
      <c r="F127" s="1"/>
      <c r="G127" s="26"/>
      <c r="H127" s="26"/>
      <c r="I127" s="26"/>
      <c r="J127" s="26"/>
      <c r="K127" s="26"/>
      <c r="L127" s="26"/>
    </row>
    <row r="128" spans="1:12" x14ac:dyDescent="0.2">
      <c r="A128" s="1"/>
      <c r="B128" s="1"/>
      <c r="C128" s="1"/>
      <c r="D128" s="1"/>
      <c r="E128" s="1"/>
      <c r="F128" s="1"/>
      <c r="G128" s="26"/>
      <c r="H128" s="26"/>
      <c r="I128" s="26"/>
      <c r="J128" s="26"/>
      <c r="K128" s="26"/>
      <c r="L128" s="26">
        <f>L61+1</f>
        <v>3</v>
      </c>
    </row>
    <row r="129" spans="1:30" ht="8.25" customHeight="1" x14ac:dyDescent="0.2">
      <c r="A129" s="1"/>
      <c r="B129" s="1"/>
      <c r="C129" s="1"/>
      <c r="D129" s="1"/>
      <c r="E129" s="1"/>
      <c r="F129" s="1"/>
      <c r="G129" s="26"/>
      <c r="H129" s="26"/>
      <c r="I129" s="26"/>
      <c r="J129" s="26"/>
      <c r="K129" s="26"/>
      <c r="L129" s="1"/>
    </row>
    <row r="130" spans="1:30" ht="26.25" customHeight="1" x14ac:dyDescent="0.2">
      <c r="A130" s="222" t="s">
        <v>20</v>
      </c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</row>
    <row r="131" spans="1:30" ht="24" customHeight="1" x14ac:dyDescent="0.35">
      <c r="A131" s="225" t="s">
        <v>93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</row>
    <row r="132" spans="1:30" ht="14.25" customHeight="1" x14ac:dyDescent="0.2">
      <c r="F132" s="176"/>
      <c r="G132" s="176"/>
      <c r="H132" s="176"/>
      <c r="I132" s="176"/>
      <c r="J132" s="176"/>
      <c r="K132" s="176"/>
      <c r="L132" s="176"/>
    </row>
    <row r="133" spans="1:30" ht="15.75" customHeight="1" x14ac:dyDescent="0.2">
      <c r="F133" s="176"/>
      <c r="G133" s="176"/>
      <c r="H133" s="176"/>
      <c r="I133" s="176"/>
      <c r="J133" s="176"/>
      <c r="K133" s="176"/>
      <c r="L133" s="176"/>
    </row>
    <row r="134" spans="1:30" ht="15.75" customHeight="1" thickBot="1" x14ac:dyDescent="0.25">
      <c r="F134" s="178">
        <f>F66</f>
        <v>2021</v>
      </c>
      <c r="G134" s="177"/>
      <c r="H134" s="81"/>
      <c r="I134" s="81"/>
      <c r="J134" s="81"/>
      <c r="K134" s="81"/>
      <c r="L134" s="81"/>
    </row>
    <row r="135" spans="1:30" s="2" customFormat="1" ht="15" customHeight="1" thickTop="1" x14ac:dyDescent="0.35">
      <c r="A135" s="3"/>
      <c r="B135" s="3"/>
      <c r="C135" s="3"/>
      <c r="D135" s="3"/>
      <c r="E135" s="3"/>
      <c r="F135" s="176"/>
      <c r="G135" s="176"/>
      <c r="H135" s="80"/>
      <c r="I135" s="80"/>
      <c r="J135" s="80"/>
      <c r="K135" s="80"/>
      <c r="L135" s="80"/>
      <c r="M135" s="5"/>
      <c r="N135" s="5"/>
      <c r="O135" s="5"/>
      <c r="P135" s="6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2" customFormat="1" ht="17.25" customHeight="1" x14ac:dyDescent="0.35">
      <c r="A136" s="3" t="s">
        <v>18</v>
      </c>
      <c r="B136" s="3"/>
      <c r="C136" s="3"/>
      <c r="D136" s="3"/>
      <c r="E136" s="179"/>
      <c r="F136" s="195">
        <f>F84</f>
        <v>47.702960000000012</v>
      </c>
      <c r="G136" s="176"/>
      <c r="H136" s="69"/>
      <c r="I136" s="69"/>
      <c r="J136" s="69"/>
      <c r="K136" s="69"/>
      <c r="L136" s="69"/>
      <c r="M136" s="5"/>
      <c r="N136" s="5"/>
      <c r="O136" s="5"/>
      <c r="P136" s="6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2" customFormat="1" ht="17.25" customHeight="1" x14ac:dyDescent="0.35">
      <c r="A137" s="3" t="s">
        <v>79</v>
      </c>
      <c r="B137" s="3"/>
      <c r="C137" s="3"/>
      <c r="D137" s="3"/>
      <c r="E137" s="4"/>
      <c r="F137" s="196">
        <f>-F74</f>
        <v>1000</v>
      </c>
      <c r="G137" s="3"/>
      <c r="H137" s="54"/>
      <c r="I137" s="54"/>
      <c r="J137" s="54"/>
      <c r="K137" s="54"/>
      <c r="L137" s="54"/>
      <c r="M137" s="5"/>
      <c r="N137" s="5"/>
      <c r="O137" s="5"/>
      <c r="P137" s="6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2" customFormat="1" ht="8.25" customHeight="1" x14ac:dyDescent="0.35">
      <c r="A138" s="3"/>
      <c r="B138" s="3"/>
      <c r="C138" s="3"/>
      <c r="D138" s="3"/>
      <c r="E138" s="4"/>
      <c r="F138" s="196"/>
      <c r="G138" s="3"/>
      <c r="H138" s="54"/>
      <c r="I138" s="54"/>
      <c r="J138" s="54"/>
      <c r="K138" s="54"/>
      <c r="L138" s="54"/>
      <c r="M138" s="5"/>
      <c r="N138" s="5"/>
      <c r="O138" s="5"/>
      <c r="P138" s="6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s="2" customFormat="1" ht="15" customHeight="1" x14ac:dyDescent="0.35">
      <c r="A139" s="3" t="s">
        <v>94</v>
      </c>
      <c r="B139" s="3"/>
      <c r="C139" s="3"/>
      <c r="D139" s="3"/>
      <c r="E139" s="4"/>
      <c r="F139" s="196">
        <f>-(H8-H7)</f>
        <v>-100</v>
      </c>
      <c r="G139" s="3"/>
      <c r="H139" s="54"/>
      <c r="I139" s="54"/>
      <c r="J139" s="54"/>
      <c r="K139" s="54"/>
      <c r="L139" s="54"/>
      <c r="M139" s="5"/>
      <c r="N139" s="5"/>
      <c r="O139" s="5"/>
      <c r="P139" s="6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s="2" customFormat="1" ht="14.25" customHeight="1" x14ac:dyDescent="0.35">
      <c r="A140" s="43" t="s">
        <v>95</v>
      </c>
      <c r="B140" s="43"/>
      <c r="C140" s="43"/>
      <c r="D140" s="43"/>
      <c r="E140" s="44"/>
      <c r="F140" s="197">
        <f>H49-H9</f>
        <v>0</v>
      </c>
      <c r="G140" s="3"/>
      <c r="H140" s="54"/>
      <c r="I140" s="54"/>
      <c r="J140" s="54"/>
      <c r="K140" s="54"/>
      <c r="L140" s="54"/>
      <c r="M140" s="5"/>
      <c r="N140" s="5"/>
      <c r="O140" s="5"/>
      <c r="P140" s="6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s="2" customFormat="1" ht="18" customHeight="1" x14ac:dyDescent="0.35">
      <c r="A141" s="3" t="s">
        <v>96</v>
      </c>
      <c r="B141" s="3"/>
      <c r="C141" s="3"/>
      <c r="D141" s="3"/>
      <c r="E141" s="4"/>
      <c r="F141" s="173">
        <f>SUM(F136:F140)</f>
        <v>947.70296000000008</v>
      </c>
      <c r="G141" s="3"/>
      <c r="H141" s="26"/>
      <c r="I141" s="26"/>
      <c r="J141" s="26"/>
      <c r="K141" s="26"/>
      <c r="L141" s="26"/>
      <c r="M141" s="5"/>
      <c r="N141" s="5"/>
      <c r="O141" s="5"/>
      <c r="P141" s="6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s="2" customFormat="1" ht="6.75" customHeight="1" x14ac:dyDescent="0.35">
      <c r="A142" s="3"/>
      <c r="B142" s="3"/>
      <c r="C142" s="3"/>
      <c r="D142" s="3"/>
      <c r="E142" s="4"/>
      <c r="F142" s="173"/>
      <c r="G142" s="3"/>
      <c r="H142" s="26"/>
      <c r="I142" s="26"/>
      <c r="J142" s="26"/>
      <c r="K142" s="26"/>
      <c r="L142" s="26"/>
      <c r="M142" s="5"/>
      <c r="N142" s="5"/>
      <c r="O142" s="5"/>
      <c r="P142" s="6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s="2" customFormat="1" ht="18.75" customHeight="1" x14ac:dyDescent="0.35">
      <c r="A143" s="43" t="s">
        <v>97</v>
      </c>
      <c r="B143" s="43"/>
      <c r="C143" s="43"/>
      <c r="D143" s="43"/>
      <c r="E143" s="44"/>
      <c r="F143" s="175">
        <f>H48</f>
        <v>-3000</v>
      </c>
      <c r="G143" s="3"/>
      <c r="H143" s="26"/>
      <c r="I143" s="26"/>
      <c r="J143" s="26"/>
      <c r="K143" s="26"/>
      <c r="L143" s="26"/>
      <c r="M143" s="5"/>
      <c r="N143" s="5"/>
      <c r="O143" s="5"/>
      <c r="P143" s="6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s="2" customFormat="1" ht="17.25" customHeight="1" x14ac:dyDescent="0.35">
      <c r="A144" s="3" t="s">
        <v>98</v>
      </c>
      <c r="B144" s="3"/>
      <c r="C144" s="3"/>
      <c r="D144" s="3"/>
      <c r="E144" s="4"/>
      <c r="F144" s="173">
        <f>F143</f>
        <v>-3000</v>
      </c>
      <c r="G144" s="3"/>
      <c r="H144" s="26"/>
      <c r="I144" s="26"/>
      <c r="J144" s="26"/>
      <c r="K144" s="26"/>
      <c r="L144" s="26"/>
      <c r="M144" s="5"/>
      <c r="N144" s="5"/>
      <c r="O144" s="5"/>
      <c r="P144" s="6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2" customFormat="1" ht="14.25" customHeight="1" x14ac:dyDescent="0.35">
      <c r="A145" s="3"/>
      <c r="B145" s="3"/>
      <c r="C145" s="3"/>
      <c r="D145" s="3"/>
      <c r="E145" s="4"/>
      <c r="F145" s="196"/>
      <c r="G145" s="3"/>
      <c r="H145" s="54"/>
      <c r="I145" s="54"/>
      <c r="J145" s="54"/>
      <c r="K145" s="54"/>
      <c r="L145" s="54"/>
      <c r="M145" s="5"/>
      <c r="N145" s="5"/>
      <c r="O145" s="5"/>
      <c r="P145" s="6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s="2" customFormat="1" ht="15" customHeight="1" x14ac:dyDescent="0.35">
      <c r="A146" s="3" t="s">
        <v>99</v>
      </c>
      <c r="B146" s="3"/>
      <c r="C146" s="3"/>
      <c r="D146" s="3"/>
      <c r="E146" s="4"/>
      <c r="F146" s="196">
        <f>H50-H10</f>
        <v>0</v>
      </c>
      <c r="G146" s="3"/>
      <c r="H146" s="54"/>
      <c r="I146" s="54"/>
      <c r="J146" s="54"/>
      <c r="K146" s="54"/>
      <c r="L146" s="54"/>
      <c r="M146" s="5"/>
      <c r="N146" s="5"/>
      <c r="O146" s="5"/>
      <c r="P146" s="6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2" customFormat="1" ht="14.25" customHeight="1" x14ac:dyDescent="0.35">
      <c r="A147" s="43" t="s">
        <v>100</v>
      </c>
      <c r="B147" s="43"/>
      <c r="C147" s="43"/>
      <c r="D147" s="43"/>
      <c r="E147" s="44"/>
      <c r="F147" s="197">
        <f>H51-H11</f>
        <v>0</v>
      </c>
      <c r="G147" s="3"/>
      <c r="H147" s="54"/>
      <c r="I147" s="54"/>
      <c r="J147" s="54"/>
      <c r="K147" s="54"/>
      <c r="L147" s="54"/>
      <c r="M147" s="5"/>
      <c r="N147" s="5"/>
      <c r="O147" s="5"/>
      <c r="P147" s="6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2" customFormat="1" ht="18" customHeight="1" x14ac:dyDescent="0.35">
      <c r="A148" s="3" t="s">
        <v>101</v>
      </c>
      <c r="B148" s="3"/>
      <c r="C148" s="3"/>
      <c r="D148" s="3"/>
      <c r="E148" s="4"/>
      <c r="F148" s="198">
        <f>SUM(F146:F147)</f>
        <v>0</v>
      </c>
      <c r="G148" s="3"/>
      <c r="H148" s="54"/>
      <c r="I148" s="54"/>
      <c r="J148" s="54"/>
      <c r="K148" s="54"/>
      <c r="L148" s="54"/>
      <c r="M148" s="5"/>
      <c r="N148" s="5"/>
      <c r="O148" s="5"/>
      <c r="P148" s="6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2" customFormat="1" ht="10.5" customHeight="1" x14ac:dyDescent="0.35">
      <c r="A149" s="3"/>
      <c r="B149" s="3"/>
      <c r="C149" s="3"/>
      <c r="D149" s="3"/>
      <c r="E149" s="4"/>
      <c r="F149" s="199"/>
      <c r="G149" s="3"/>
      <c r="H149" s="55"/>
      <c r="I149" s="55"/>
      <c r="J149" s="55"/>
      <c r="K149" s="55"/>
      <c r="L149" s="55"/>
      <c r="M149" s="5"/>
      <c r="N149" s="5"/>
      <c r="O149" s="5"/>
      <c r="P149" s="6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" thickBot="1" x14ac:dyDescent="0.25">
      <c r="A150" s="171" t="s">
        <v>102</v>
      </c>
      <c r="B150" s="171"/>
      <c r="C150" s="171"/>
      <c r="D150" s="171"/>
      <c r="E150" s="180"/>
      <c r="F150" s="192">
        <f>F141+F144+F148</f>
        <v>-2052.2970399999999</v>
      </c>
      <c r="H150" s="49"/>
      <c r="I150" s="49"/>
      <c r="J150" s="49"/>
      <c r="K150" s="49"/>
      <c r="L150" s="49"/>
    </row>
    <row r="151" spans="1:30" ht="15" thickTop="1" x14ac:dyDescent="0.2">
      <c r="E151" s="4"/>
      <c r="H151" s="51"/>
      <c r="I151" s="51"/>
      <c r="J151" s="51"/>
      <c r="K151" s="51"/>
      <c r="L151" s="51"/>
    </row>
    <row r="152" spans="1:30" ht="15" thickBot="1" x14ac:dyDescent="0.25">
      <c r="E152" s="4"/>
      <c r="F152" s="116">
        <f>F66</f>
        <v>2021</v>
      </c>
      <c r="G152" s="168"/>
      <c r="H152" s="168"/>
      <c r="I152" s="168"/>
      <c r="J152" s="168"/>
      <c r="K152" s="168"/>
      <c r="L152" s="168"/>
      <c r="M152" s="7"/>
    </row>
    <row r="153" spans="1:30" ht="15" thickTop="1" x14ac:dyDescent="0.2">
      <c r="A153" s="3" t="s">
        <v>103</v>
      </c>
      <c r="E153" s="4"/>
      <c r="G153" s="7"/>
      <c r="H153" s="7"/>
      <c r="I153" s="7"/>
      <c r="J153" s="7"/>
      <c r="K153" s="7"/>
      <c r="L153" s="7"/>
      <c r="M153" s="7"/>
    </row>
    <row r="154" spans="1:30" ht="12.75" customHeight="1" x14ac:dyDescent="0.2">
      <c r="C154" s="3" t="s">
        <v>104</v>
      </c>
      <c r="F154" s="200">
        <f>F75/F68</f>
        <v>1.1896000000000004E-2</v>
      </c>
      <c r="G154" s="40" t="s">
        <v>135</v>
      </c>
      <c r="H154" s="40"/>
      <c r="I154" s="40"/>
      <c r="J154" s="40"/>
      <c r="K154" s="40"/>
      <c r="L154" s="40"/>
      <c r="M154" s="7"/>
    </row>
    <row r="155" spans="1:30" ht="13.5" customHeight="1" x14ac:dyDescent="0.2">
      <c r="B155" s="3" t="s">
        <v>105</v>
      </c>
      <c r="C155" s="7" t="s">
        <v>106</v>
      </c>
      <c r="D155" s="7"/>
      <c r="E155" s="7"/>
      <c r="F155" s="201">
        <f>1-H5</f>
        <v>0.80200000000000005</v>
      </c>
      <c r="G155" s="40"/>
      <c r="H155" s="40"/>
      <c r="I155" s="40"/>
      <c r="J155" s="40"/>
      <c r="K155" s="40"/>
      <c r="L155" s="40"/>
      <c r="M155" s="7"/>
    </row>
    <row r="156" spans="1:30" x14ac:dyDescent="0.2">
      <c r="B156" s="181" t="s">
        <v>107</v>
      </c>
      <c r="C156" s="181" t="s">
        <v>108</v>
      </c>
      <c r="D156" s="181"/>
      <c r="E156" s="181"/>
      <c r="F156" s="200">
        <f>F154*F155</f>
        <v>9.540592000000004E-3</v>
      </c>
      <c r="G156" s="40" t="s">
        <v>136</v>
      </c>
      <c r="H156" s="40"/>
      <c r="I156" s="40"/>
      <c r="J156" s="40"/>
      <c r="K156" s="40"/>
      <c r="L156" s="40"/>
      <c r="M156" s="7"/>
    </row>
    <row r="157" spans="1:30" x14ac:dyDescent="0.2">
      <c r="B157" s="7"/>
      <c r="C157" s="7"/>
      <c r="D157" s="7"/>
      <c r="E157" s="7"/>
      <c r="F157" s="202"/>
      <c r="G157" s="70"/>
      <c r="H157" s="70"/>
      <c r="I157" s="70"/>
      <c r="J157" s="70"/>
      <c r="K157" s="70"/>
      <c r="L157" s="70"/>
      <c r="M157" s="7"/>
    </row>
    <row r="158" spans="1:30" x14ac:dyDescent="0.2">
      <c r="B158" s="43" t="s">
        <v>105</v>
      </c>
      <c r="C158" s="43" t="s">
        <v>109</v>
      </c>
      <c r="D158" s="43"/>
      <c r="E158" s="43"/>
      <c r="F158" s="203">
        <f>F68/F91</f>
        <v>1.2020733360900884</v>
      </c>
      <c r="G158" s="67"/>
      <c r="H158" s="67"/>
      <c r="I158" s="67"/>
      <c r="J158" s="67"/>
      <c r="K158" s="67"/>
      <c r="L158" s="67"/>
      <c r="M158" s="7"/>
    </row>
    <row r="159" spans="1:30" x14ac:dyDescent="0.2">
      <c r="B159" s="3" t="s">
        <v>107</v>
      </c>
      <c r="C159" s="7" t="s">
        <v>110</v>
      </c>
      <c r="D159" s="7"/>
      <c r="E159" s="7"/>
      <c r="F159" s="200">
        <f>F158*F156</f>
        <v>1.1468491253714413E-2</v>
      </c>
      <c r="G159" s="40"/>
      <c r="H159" s="40"/>
      <c r="I159" s="40"/>
      <c r="J159" s="40"/>
      <c r="K159" s="40"/>
      <c r="L159" s="40"/>
      <c r="M159" s="7"/>
    </row>
    <row r="160" spans="1:30" x14ac:dyDescent="0.2">
      <c r="C160" s="7"/>
      <c r="D160" s="7"/>
      <c r="E160" s="7"/>
      <c r="F160" s="202"/>
      <c r="G160" s="70"/>
      <c r="H160" s="70"/>
      <c r="I160" s="70"/>
      <c r="J160" s="70"/>
      <c r="K160" s="70"/>
      <c r="L160" s="70"/>
      <c r="M160" s="7"/>
    </row>
    <row r="161" spans="1:13" x14ac:dyDescent="0.2">
      <c r="B161" s="43" t="s">
        <v>105</v>
      </c>
      <c r="C161" s="43" t="s">
        <v>111</v>
      </c>
      <c r="D161" s="43"/>
      <c r="E161" s="43"/>
      <c r="F161" s="203">
        <f>F91/F98</f>
        <v>1</v>
      </c>
      <c r="G161" s="67"/>
      <c r="H161" s="67"/>
      <c r="I161" s="67"/>
      <c r="J161" s="67"/>
      <c r="K161" s="67"/>
      <c r="L161" s="67"/>
      <c r="M161" s="7"/>
    </row>
    <row r="162" spans="1:13" x14ac:dyDescent="0.2">
      <c r="B162" s="3" t="s">
        <v>107</v>
      </c>
      <c r="C162" s="3" t="s">
        <v>112</v>
      </c>
      <c r="F162" s="200">
        <f>F159*F161</f>
        <v>1.1468491253714413E-2</v>
      </c>
      <c r="G162" s="40"/>
      <c r="H162" s="40"/>
      <c r="I162" s="40"/>
      <c r="J162" s="40"/>
      <c r="K162" s="40"/>
      <c r="L162" s="40"/>
      <c r="M162" s="7"/>
    </row>
    <row r="163" spans="1:13" x14ac:dyDescent="0.2">
      <c r="E163" s="4"/>
      <c r="F163" s="130"/>
      <c r="G163" s="7"/>
      <c r="H163" s="7"/>
      <c r="I163" s="7"/>
      <c r="J163" s="7"/>
      <c r="K163" s="7"/>
      <c r="L163" s="7"/>
      <c r="M163" s="7"/>
    </row>
    <row r="164" spans="1:13" x14ac:dyDescent="0.2">
      <c r="A164" s="3" t="s">
        <v>113</v>
      </c>
      <c r="F164" s="130"/>
      <c r="G164" s="7"/>
      <c r="H164" s="7"/>
      <c r="I164" s="7"/>
      <c r="J164" s="7"/>
      <c r="K164" s="7"/>
      <c r="L164" s="7"/>
      <c r="M164" s="7"/>
    </row>
    <row r="165" spans="1:13" x14ac:dyDescent="0.2">
      <c r="B165" s="3" t="s">
        <v>6</v>
      </c>
      <c r="F165" s="204" t="s">
        <v>77</v>
      </c>
      <c r="G165" s="229" t="s">
        <v>134</v>
      </c>
      <c r="H165" s="40"/>
      <c r="I165" s="40"/>
      <c r="J165" s="40"/>
      <c r="K165" s="40"/>
      <c r="L165" s="40"/>
      <c r="M165" s="7"/>
    </row>
    <row r="166" spans="1:13" ht="12" customHeight="1" x14ac:dyDescent="0.2">
      <c r="B166" s="3" t="s">
        <v>114</v>
      </c>
      <c r="F166" s="204" t="s">
        <v>77</v>
      </c>
      <c r="G166" s="229"/>
      <c r="H166" s="40"/>
      <c r="I166" s="40"/>
      <c r="J166" s="40"/>
      <c r="K166" s="40"/>
      <c r="L166" s="40"/>
      <c r="M166" s="7"/>
    </row>
    <row r="167" spans="1:13" x14ac:dyDescent="0.2">
      <c r="B167" s="3" t="s">
        <v>115</v>
      </c>
      <c r="F167" s="204" t="s">
        <v>77</v>
      </c>
      <c r="G167" s="229"/>
      <c r="H167" s="40"/>
      <c r="I167" s="40"/>
      <c r="J167" s="40"/>
      <c r="K167" s="40"/>
      <c r="L167" s="40"/>
      <c r="M167" s="7"/>
    </row>
    <row r="168" spans="1:13" x14ac:dyDescent="0.2">
      <c r="B168" s="3" t="s">
        <v>86</v>
      </c>
      <c r="F168" s="204" t="s">
        <v>77</v>
      </c>
      <c r="G168" s="229"/>
      <c r="H168" s="40"/>
      <c r="I168" s="40"/>
      <c r="J168" s="40"/>
      <c r="K168" s="40"/>
      <c r="L168" s="40"/>
      <c r="M168" s="7"/>
    </row>
    <row r="169" spans="1:1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"/>
    </row>
    <row r="170" spans="1:13" ht="6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"/>
    </row>
    <row r="171" spans="1:1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"/>
    </row>
    <row r="172" spans="1:1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"/>
    </row>
    <row r="173" spans="1:13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"/>
    </row>
    <row r="174" spans="1:13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"/>
    </row>
    <row r="175" spans="1:13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"/>
    </row>
    <row r="176" spans="1:13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"/>
    </row>
    <row r="177" spans="1:13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"/>
    </row>
    <row r="178" spans="1:13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"/>
    </row>
    <row r="179" spans="1:13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"/>
    </row>
    <row r="180" spans="1:13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"/>
    </row>
    <row r="182" spans="1:13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"/>
    </row>
    <row r="183" spans="1:13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"/>
    </row>
    <row r="184" spans="1:13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"/>
    </row>
    <row r="185" spans="1:1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"/>
    </row>
    <row r="186" spans="1:13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"/>
    </row>
    <row r="187" spans="1:1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"/>
    </row>
    <row r="188" spans="1:1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"/>
    </row>
    <row r="189" spans="1:1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"/>
    </row>
    <row r="190" spans="1:1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"/>
    </row>
    <row r="192" spans="1:13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19" spans="1:30" s="75" customFormat="1" x14ac:dyDescent="0.2">
      <c r="A219" s="7"/>
      <c r="B219" s="7"/>
      <c r="C219" s="7"/>
      <c r="D219" s="7"/>
      <c r="E219" s="7"/>
      <c r="F219" s="26"/>
      <c r="G219" s="7"/>
      <c r="H219" s="26"/>
      <c r="I219" s="26"/>
      <c r="J219" s="26"/>
      <c r="K219" s="26"/>
      <c r="L219" s="26"/>
      <c r="M219" s="7"/>
      <c r="N219" s="7"/>
      <c r="O219" s="7"/>
      <c r="P219" s="26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s="75" customFormat="1" x14ac:dyDescent="0.2">
      <c r="A220" s="7"/>
      <c r="B220" s="7"/>
      <c r="C220" s="7"/>
      <c r="D220" s="7"/>
      <c r="E220" s="7"/>
      <c r="F220" s="26"/>
      <c r="G220" s="7"/>
      <c r="H220" s="26"/>
      <c r="I220" s="26"/>
      <c r="J220" s="26"/>
      <c r="K220" s="26"/>
      <c r="L220" s="26"/>
      <c r="M220" s="7"/>
      <c r="N220" s="7"/>
      <c r="O220" s="7"/>
      <c r="P220" s="26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s="75" customFormat="1" ht="9" customHeight="1" x14ac:dyDescent="0.2">
      <c r="A221" s="7"/>
      <c r="B221" s="7"/>
      <c r="C221" s="7"/>
      <c r="D221" s="7"/>
      <c r="E221" s="7"/>
      <c r="F221" s="26"/>
      <c r="G221" s="7"/>
      <c r="H221" s="26"/>
      <c r="I221" s="26"/>
      <c r="J221" s="26"/>
      <c r="K221" s="26"/>
      <c r="L221" s="26"/>
      <c r="M221" s="7"/>
      <c r="N221" s="7"/>
      <c r="O221" s="7"/>
      <c r="P221" s="26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s="75" customFormat="1" x14ac:dyDescent="0.2">
      <c r="A222" s="7"/>
      <c r="B222" s="7"/>
      <c r="C222" s="7"/>
      <c r="D222" s="7"/>
      <c r="E222" s="7"/>
      <c r="F222" s="26"/>
      <c r="G222" s="7"/>
      <c r="H222" s="26"/>
      <c r="I222" s="26"/>
      <c r="J222" s="26"/>
      <c r="K222" s="26"/>
      <c r="L222" s="26"/>
      <c r="M222" s="7"/>
      <c r="N222" s="7"/>
      <c r="O222" s="7"/>
      <c r="P222" s="26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75" customFormat="1" x14ac:dyDescent="0.2">
      <c r="A223" s="7"/>
      <c r="B223" s="7"/>
      <c r="C223" s="7"/>
      <c r="D223" s="7"/>
      <c r="E223" s="7"/>
      <c r="F223" s="26"/>
      <c r="G223" s="7"/>
      <c r="H223" s="26"/>
      <c r="I223" s="26"/>
      <c r="J223" s="26"/>
      <c r="K223" s="26"/>
      <c r="L223" s="26"/>
      <c r="M223" s="7"/>
      <c r="N223" s="7"/>
      <c r="O223" s="7"/>
      <c r="P223" s="26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75" customFormat="1" x14ac:dyDescent="0.2">
      <c r="A224" s="7"/>
      <c r="B224" s="7"/>
      <c r="C224" s="7"/>
      <c r="D224" s="7"/>
      <c r="E224" s="7"/>
      <c r="F224" s="26"/>
      <c r="G224" s="7"/>
      <c r="H224" s="26"/>
      <c r="I224" s="26"/>
      <c r="J224" s="26"/>
      <c r="K224" s="26"/>
      <c r="L224" s="26"/>
      <c r="M224" s="7"/>
      <c r="N224" s="7"/>
      <c r="O224" s="7"/>
      <c r="P224" s="26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75" customFormat="1" x14ac:dyDescent="0.2">
      <c r="A225" s="7"/>
      <c r="B225" s="7"/>
      <c r="C225" s="7"/>
      <c r="D225" s="7"/>
      <c r="E225" s="7"/>
      <c r="F225" s="26"/>
      <c r="G225" s="7"/>
      <c r="H225" s="26"/>
      <c r="I225" s="26"/>
      <c r="J225" s="26"/>
      <c r="K225" s="26"/>
      <c r="L225" s="26"/>
      <c r="M225" s="7"/>
      <c r="N225" s="7"/>
      <c r="O225" s="7"/>
      <c r="P225" s="26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75" customFormat="1" x14ac:dyDescent="0.2">
      <c r="A226" s="7"/>
      <c r="B226" s="7"/>
      <c r="C226" s="7"/>
      <c r="D226" s="7"/>
      <c r="E226" s="7"/>
      <c r="F226" s="7"/>
      <c r="G226" s="7"/>
      <c r="H226" s="26"/>
      <c r="I226" s="26"/>
      <c r="J226" s="26"/>
      <c r="K226" s="26"/>
      <c r="L226" s="26"/>
      <c r="M226" s="7"/>
      <c r="N226" s="7"/>
      <c r="O226" s="7"/>
      <c r="P226" s="26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75" customFormat="1" x14ac:dyDescent="0.2">
      <c r="A227" s="7"/>
      <c r="B227" s="7"/>
      <c r="C227" s="7"/>
      <c r="D227" s="7"/>
      <c r="E227" s="7"/>
      <c r="F227" s="7"/>
      <c r="G227" s="7"/>
      <c r="H227" s="54"/>
      <c r="I227" s="54"/>
      <c r="J227" s="54"/>
      <c r="K227" s="54"/>
      <c r="L227" s="54"/>
      <c r="M227" s="7"/>
      <c r="N227" s="7"/>
      <c r="O227" s="7"/>
      <c r="P227" s="26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s="75" customFormat="1" x14ac:dyDescent="0.2">
      <c r="A228" s="7"/>
      <c r="B228" s="7"/>
      <c r="C228" s="7"/>
      <c r="D228" s="7"/>
      <c r="E228" s="7"/>
      <c r="F228" s="7"/>
      <c r="G228" s="7"/>
      <c r="H228" s="54"/>
      <c r="I228" s="54"/>
      <c r="J228" s="54"/>
      <c r="K228" s="54"/>
      <c r="L228" s="54"/>
      <c r="M228" s="7"/>
      <c r="N228" s="7"/>
      <c r="O228" s="7"/>
      <c r="P228" s="26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s="75" customFormat="1" ht="7.5" customHeight="1" x14ac:dyDescent="0.2">
      <c r="A229" s="7"/>
      <c r="B229" s="7"/>
      <c r="C229" s="7"/>
      <c r="D229" s="7"/>
      <c r="E229" s="7"/>
      <c r="F229" s="7"/>
      <c r="G229" s="7"/>
      <c r="H229" s="54"/>
      <c r="I229" s="54"/>
      <c r="J229" s="54"/>
      <c r="K229" s="54"/>
      <c r="L229" s="54"/>
      <c r="M229" s="7"/>
      <c r="N229" s="7"/>
      <c r="O229" s="7"/>
      <c r="P229" s="26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s="75" customFormat="1" x14ac:dyDescent="0.2">
      <c r="A230" s="7"/>
      <c r="B230" s="7"/>
      <c r="C230" s="7"/>
      <c r="D230" s="7"/>
      <c r="E230" s="7"/>
      <c r="F230" s="7"/>
      <c r="G230" s="7"/>
      <c r="H230" s="54"/>
      <c r="I230" s="54"/>
      <c r="J230" s="54"/>
      <c r="K230" s="54"/>
      <c r="L230" s="54"/>
      <c r="M230" s="85"/>
      <c r="N230" s="7"/>
      <c r="O230" s="7"/>
      <c r="P230" s="26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s="7" customFormat="1" x14ac:dyDescent="0.2">
      <c r="G231" s="26"/>
      <c r="J231" s="72"/>
      <c r="L231" s="55"/>
      <c r="P231" s="26"/>
    </row>
    <row r="232" spans="1:30" s="7" customFormat="1" x14ac:dyDescent="0.2">
      <c r="G232" s="26"/>
      <c r="L232" s="55"/>
      <c r="P232" s="26"/>
    </row>
    <row r="233" spans="1:30" s="7" customFormat="1" x14ac:dyDescent="0.2">
      <c r="G233" s="49"/>
      <c r="L233" s="55"/>
      <c r="P233" s="26"/>
    </row>
    <row r="234" spans="1:30" s="7" customFormat="1" x14ac:dyDescent="0.2">
      <c r="G234" s="51"/>
      <c r="L234" s="55"/>
      <c r="P234" s="26"/>
    </row>
    <row r="235" spans="1:30" s="7" customFormat="1" x14ac:dyDescent="0.2">
      <c r="G235" s="55"/>
      <c r="L235" s="55"/>
      <c r="P235" s="26"/>
    </row>
    <row r="236" spans="1:30" s="7" customFormat="1" x14ac:dyDescent="0.2">
      <c r="F236" s="89"/>
      <c r="L236" s="55"/>
      <c r="P236" s="26"/>
    </row>
    <row r="237" spans="1:30" s="7" customFormat="1" x14ac:dyDescent="0.2">
      <c r="G237" s="56"/>
      <c r="L237" s="55"/>
      <c r="P237" s="26"/>
    </row>
    <row r="238" spans="1:30" s="7" customFormat="1" ht="5.65" customHeight="1" x14ac:dyDescent="0.2">
      <c r="F238" s="90"/>
      <c r="P238" s="26"/>
    </row>
    <row r="239" spans="1:30" s="7" customFormat="1" ht="14.25" customHeight="1" x14ac:dyDescent="0.2">
      <c r="A239" s="71"/>
      <c r="F239" s="90"/>
      <c r="P239" s="26"/>
    </row>
    <row r="240" spans="1:30" s="7" customFormat="1" x14ac:dyDescent="0.2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P240" s="26"/>
    </row>
    <row r="241" spans="1:19" s="7" customFormat="1" ht="15" customHeight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N241" s="162"/>
      <c r="O241" s="163"/>
      <c r="P241" s="12"/>
      <c r="Q241" s="13"/>
      <c r="R241" s="13"/>
      <c r="S241" s="13"/>
    </row>
    <row r="242" spans="1:19" s="7" customFormat="1" ht="15.75" customHeight="1" x14ac:dyDescent="0.2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N242" s="162"/>
      <c r="O242" s="163"/>
      <c r="P242" s="12"/>
      <c r="Q242" s="13"/>
      <c r="R242" s="13"/>
      <c r="S242" s="13"/>
    </row>
    <row r="243" spans="1:19" s="15" customFormat="1" ht="25.5" x14ac:dyDescent="0.35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N243" s="162"/>
      <c r="O243" s="162"/>
      <c r="P243" s="14"/>
      <c r="Q243" s="162"/>
      <c r="R243" s="162"/>
      <c r="S243" s="162"/>
    </row>
    <row r="244" spans="1:19" s="15" customFormat="1" ht="25.5" customHeight="1" x14ac:dyDescent="0.35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N244" s="161"/>
      <c r="O244" s="161"/>
      <c r="P244" s="16"/>
      <c r="Q244" s="17"/>
      <c r="R244" s="17"/>
      <c r="S244" s="17"/>
    </row>
    <row r="245" spans="1:19" s="7" customFormat="1" ht="15" x14ac:dyDescent="0.2">
      <c r="N245" s="161"/>
      <c r="O245" s="161"/>
      <c r="P245" s="16"/>
      <c r="Q245" s="18"/>
      <c r="R245" s="18"/>
      <c r="S245" s="18"/>
    </row>
    <row r="246" spans="1:19" s="7" customFormat="1" ht="15" x14ac:dyDescent="0.2">
      <c r="N246" s="19"/>
      <c r="O246" s="19"/>
      <c r="P246" s="16"/>
      <c r="Q246" s="17"/>
      <c r="R246" s="17"/>
      <c r="S246" s="17"/>
    </row>
    <row r="247" spans="1:19" s="7" customFormat="1" ht="15" x14ac:dyDescent="0.2">
      <c r="N247" s="19"/>
      <c r="O247" s="19"/>
      <c r="P247" s="16"/>
      <c r="Q247" s="17"/>
      <c r="R247" s="17"/>
      <c r="S247" s="17"/>
    </row>
    <row r="248" spans="1:19" s="7" customFormat="1" ht="16.5" customHeight="1" x14ac:dyDescent="0.25">
      <c r="B248" s="91"/>
      <c r="H248" s="70"/>
      <c r="N248" s="19"/>
      <c r="O248" s="19"/>
      <c r="P248" s="16"/>
      <c r="Q248" s="17"/>
      <c r="R248" s="17"/>
      <c r="S248" s="17"/>
    </row>
    <row r="249" spans="1:19" s="7" customFormat="1" ht="6" customHeight="1" x14ac:dyDescent="0.2">
      <c r="H249" s="70"/>
      <c r="N249" s="19"/>
      <c r="O249" s="19"/>
      <c r="P249" s="16"/>
      <c r="Q249" s="17"/>
      <c r="R249" s="17"/>
      <c r="S249" s="17"/>
    </row>
    <row r="250" spans="1:19" s="7" customFormat="1" ht="14.25" customHeight="1" x14ac:dyDescent="0.2">
      <c r="H250" s="70"/>
      <c r="N250" s="161"/>
      <c r="O250" s="161"/>
      <c r="P250" s="16"/>
      <c r="Q250" s="18"/>
      <c r="R250" s="18"/>
      <c r="S250" s="18"/>
    </row>
    <row r="251" spans="1:19" s="7" customFormat="1" ht="14.25" customHeight="1" x14ac:dyDescent="0.2">
      <c r="F251" s="73"/>
      <c r="G251" s="73"/>
      <c r="H251" s="70"/>
      <c r="N251" s="161"/>
      <c r="O251" s="161"/>
      <c r="P251" s="16"/>
      <c r="Q251" s="18"/>
      <c r="R251" s="18"/>
      <c r="S251" s="18"/>
    </row>
    <row r="252" spans="1:19" s="7" customFormat="1" ht="14.25" customHeight="1" x14ac:dyDescent="0.2">
      <c r="F252" s="165"/>
      <c r="G252" s="165"/>
      <c r="H252" s="92"/>
      <c r="N252" s="161"/>
      <c r="O252" s="20"/>
      <c r="P252" s="16"/>
      <c r="Q252" s="17"/>
      <c r="R252" s="18"/>
      <c r="S252" s="17"/>
    </row>
    <row r="253" spans="1:19" s="7" customFormat="1" ht="6" customHeight="1" x14ac:dyDescent="0.2">
      <c r="F253" s="165"/>
      <c r="G253" s="165"/>
      <c r="H253" s="70"/>
      <c r="N253" s="161"/>
      <c r="O253" s="20"/>
      <c r="P253" s="16"/>
      <c r="Q253" s="17"/>
      <c r="R253" s="18"/>
      <c r="S253" s="17"/>
    </row>
    <row r="254" spans="1:19" s="7" customFormat="1" ht="15" x14ac:dyDescent="0.2">
      <c r="F254" s="56"/>
      <c r="G254" s="56"/>
      <c r="J254" s="70"/>
      <c r="N254" s="161"/>
      <c r="O254" s="161"/>
      <c r="P254" s="21"/>
      <c r="Q254" s="22"/>
      <c r="R254" s="161"/>
      <c r="S254" s="161"/>
    </row>
    <row r="255" spans="1:19" s="7" customFormat="1" ht="13.9" customHeight="1" x14ac:dyDescent="0.2">
      <c r="F255" s="60"/>
      <c r="G255" s="60"/>
      <c r="N255" s="161"/>
      <c r="O255" s="161"/>
      <c r="P255" s="161"/>
      <c r="Q255" s="161"/>
      <c r="R255" s="161"/>
      <c r="S255" s="23"/>
    </row>
    <row r="256" spans="1:19" s="7" customFormat="1" ht="15.4" customHeight="1" x14ac:dyDescent="0.2">
      <c r="F256" s="40"/>
      <c r="G256" s="40"/>
      <c r="N256" s="161"/>
      <c r="O256" s="161"/>
      <c r="P256" s="21"/>
      <c r="Q256" s="161"/>
      <c r="R256" s="161"/>
      <c r="S256" s="18"/>
    </row>
    <row r="257" spans="2:19" s="7" customFormat="1" ht="10.5" customHeight="1" x14ac:dyDescent="0.2">
      <c r="N257" s="161"/>
      <c r="O257" s="161"/>
      <c r="P257" s="161"/>
      <c r="Q257" s="161"/>
      <c r="R257" s="161"/>
      <c r="S257" s="17"/>
    </row>
    <row r="258" spans="2:19" s="7" customFormat="1" ht="15.4" customHeight="1" x14ac:dyDescent="0.2">
      <c r="F258" s="40"/>
      <c r="G258" s="40"/>
      <c r="N258" s="24"/>
      <c r="O258" s="24"/>
      <c r="P258" s="25"/>
      <c r="Q258" s="24"/>
      <c r="R258" s="24"/>
      <c r="S258" s="24"/>
    </row>
    <row r="259" spans="2:19" s="7" customFormat="1" x14ac:dyDescent="0.2">
      <c r="P259" s="26"/>
    </row>
    <row r="260" spans="2:19" s="7" customFormat="1" x14ac:dyDescent="0.2">
      <c r="P260" s="26"/>
    </row>
    <row r="261" spans="2:19" s="7" customFormat="1" ht="18" x14ac:dyDescent="0.25">
      <c r="B261" s="91"/>
      <c r="P261" s="26"/>
    </row>
    <row r="262" spans="2:19" s="7" customFormat="1" ht="6" customHeight="1" x14ac:dyDescent="0.25">
      <c r="B262" s="91"/>
      <c r="P262" s="26"/>
    </row>
    <row r="263" spans="2:19" s="7" customFormat="1" ht="15" customHeight="1" x14ac:dyDescent="0.2">
      <c r="F263" s="60"/>
      <c r="P263" s="26"/>
    </row>
    <row r="264" spans="2:19" s="7" customFormat="1" x14ac:dyDescent="0.2">
      <c r="F264" s="40"/>
      <c r="P264" s="26"/>
    </row>
    <row r="265" spans="2:19" s="7" customFormat="1" x14ac:dyDescent="0.2">
      <c r="F265" s="40"/>
      <c r="P265" s="26"/>
    </row>
    <row r="266" spans="2:19" s="7" customFormat="1" ht="9" customHeight="1" x14ac:dyDescent="0.2">
      <c r="F266" s="40"/>
      <c r="P266" s="26"/>
    </row>
    <row r="267" spans="2:19" s="7" customFormat="1" ht="15.4" customHeight="1" x14ac:dyDescent="0.2">
      <c r="F267" s="40"/>
      <c r="P267" s="26"/>
    </row>
    <row r="268" spans="2:19" s="7" customFormat="1" ht="15.4" customHeight="1" x14ac:dyDescent="0.2">
      <c r="P268" s="26"/>
    </row>
    <row r="269" spans="2:19" s="7" customFormat="1" ht="15.4" customHeight="1" x14ac:dyDescent="0.2">
      <c r="P269" s="26"/>
    </row>
    <row r="270" spans="2:19" s="7" customFormat="1" ht="15.4" customHeight="1" x14ac:dyDescent="0.25">
      <c r="B270" s="91"/>
      <c r="P270" s="26"/>
    </row>
    <row r="271" spans="2:19" s="7" customFormat="1" ht="6" customHeight="1" x14ac:dyDescent="0.2">
      <c r="P271" s="26"/>
    </row>
    <row r="272" spans="2:19" s="7" customFormat="1" ht="15.4" customHeight="1" x14ac:dyDescent="0.2">
      <c r="F272" s="49"/>
      <c r="P272" s="26"/>
    </row>
    <row r="273" spans="1:16" s="7" customFormat="1" ht="12" customHeight="1" x14ac:dyDescent="0.2">
      <c r="P273" s="26"/>
    </row>
    <row r="274" spans="1:16" s="7" customFormat="1" ht="15.4" customHeight="1" x14ac:dyDescent="0.2">
      <c r="F274" s="93"/>
      <c r="P274" s="26"/>
    </row>
    <row r="275" spans="1:16" s="7" customFormat="1" ht="15.4" customHeight="1" x14ac:dyDescent="0.2">
      <c r="F275" s="56"/>
      <c r="P275" s="26"/>
    </row>
    <row r="276" spans="1:16" s="7" customFormat="1" ht="15.4" customHeight="1" x14ac:dyDescent="0.2">
      <c r="F276" s="93"/>
      <c r="P276" s="26"/>
    </row>
    <row r="277" spans="1:16" s="7" customFormat="1" ht="15.4" customHeight="1" x14ac:dyDescent="0.2">
      <c r="F277" s="49"/>
      <c r="P277" s="26"/>
    </row>
    <row r="278" spans="1:16" s="7" customFormat="1" ht="15.4" customHeight="1" x14ac:dyDescent="0.2">
      <c r="P278" s="26"/>
    </row>
    <row r="279" spans="1:16" s="7" customFormat="1" ht="15.4" customHeight="1" x14ac:dyDescent="0.25">
      <c r="B279" s="91"/>
      <c r="F279" s="94"/>
      <c r="G279" s="73"/>
      <c r="H279" s="165"/>
      <c r="I279" s="165"/>
      <c r="P279" s="26"/>
    </row>
    <row r="280" spans="1:16" s="7" customFormat="1" ht="15.4" customHeight="1" x14ac:dyDescent="0.2">
      <c r="F280" s="165"/>
      <c r="G280" s="165"/>
      <c r="H280" s="165"/>
      <c r="I280" s="165"/>
      <c r="P280" s="26"/>
    </row>
    <row r="281" spans="1:16" s="7" customFormat="1" ht="6.4" customHeight="1" x14ac:dyDescent="0.2">
      <c r="P281" s="26"/>
    </row>
    <row r="282" spans="1:16" s="7" customFormat="1" ht="15.4" customHeight="1" x14ac:dyDescent="0.2">
      <c r="F282" s="49"/>
      <c r="G282" s="40"/>
      <c r="H282" s="40"/>
      <c r="I282" s="40"/>
      <c r="P282" s="26"/>
    </row>
    <row r="283" spans="1:16" s="7" customFormat="1" ht="7.15" customHeight="1" x14ac:dyDescent="0.2">
      <c r="G283" s="40"/>
      <c r="H283" s="40"/>
      <c r="I283" s="40"/>
      <c r="P283" s="26"/>
    </row>
    <row r="284" spans="1:16" s="7" customFormat="1" ht="15.4" customHeight="1" x14ac:dyDescent="0.2">
      <c r="F284" s="95"/>
      <c r="G284" s="40"/>
      <c r="H284" s="40"/>
      <c r="I284" s="40"/>
      <c r="P284" s="26"/>
    </row>
    <row r="285" spans="1:16" s="7" customFormat="1" ht="6" customHeight="1" x14ac:dyDescent="0.2">
      <c r="G285" s="70"/>
      <c r="I285" s="40"/>
      <c r="P285" s="26"/>
    </row>
    <row r="286" spans="1:16" s="7" customFormat="1" ht="15.4" customHeight="1" x14ac:dyDescent="0.2">
      <c r="F286" s="49"/>
      <c r="G286" s="40"/>
      <c r="I286" s="40"/>
      <c r="N286" s="96"/>
      <c r="P286" s="26"/>
    </row>
    <row r="287" spans="1:16" s="7" customFormat="1" x14ac:dyDescent="0.2">
      <c r="P287" s="26"/>
    </row>
    <row r="288" spans="1:16" s="7" customFormat="1" x14ac:dyDescent="0.2">
      <c r="A288" s="71"/>
      <c r="P288" s="26"/>
    </row>
    <row r="289" spans="1:16" s="7" customFormat="1" x14ac:dyDescent="0.2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P289" s="26"/>
    </row>
    <row r="290" spans="1:16" s="7" customFormat="1" x14ac:dyDescent="0.2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P290" s="26"/>
    </row>
    <row r="291" spans="1:16" s="7" customFormat="1" x14ac:dyDescent="0.2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P291" s="26"/>
    </row>
    <row r="292" spans="1:16" s="7" customFormat="1" ht="25.5" x14ac:dyDescent="0.35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15"/>
      <c r="P292" s="26"/>
    </row>
    <row r="293" spans="1:16" s="7" customFormat="1" ht="25.5" x14ac:dyDescent="0.35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15"/>
      <c r="P293" s="26"/>
    </row>
    <row r="294" spans="1:16" s="7" customFormat="1" x14ac:dyDescent="0.2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P294" s="26"/>
    </row>
    <row r="295" spans="1:16" s="7" customFormat="1" x14ac:dyDescent="0.2">
      <c r="A295" s="73"/>
      <c r="B295" s="73"/>
      <c r="C295" s="73"/>
      <c r="E295" s="73"/>
      <c r="F295" s="73"/>
      <c r="G295" s="73"/>
      <c r="H295" s="73"/>
      <c r="I295" s="73"/>
      <c r="J295" s="73"/>
      <c r="K295" s="73"/>
      <c r="P295" s="26"/>
    </row>
    <row r="296" spans="1:16" s="7" customFormat="1" x14ac:dyDescent="0.2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P296" s="26"/>
    </row>
    <row r="297" spans="1:16" s="7" customFormat="1" x14ac:dyDescent="0.2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P297" s="26"/>
    </row>
    <row r="298" spans="1:16" s="7" customFormat="1" x14ac:dyDescent="0.2">
      <c r="F298" s="165"/>
      <c r="G298" s="165"/>
      <c r="H298" s="165"/>
      <c r="I298" s="165"/>
      <c r="J298" s="165"/>
      <c r="K298" s="58"/>
      <c r="P298" s="26"/>
    </row>
    <row r="299" spans="1:16" s="7" customFormat="1" x14ac:dyDescent="0.2">
      <c r="F299" s="57"/>
      <c r="G299" s="57"/>
      <c r="H299" s="57"/>
      <c r="I299" s="58"/>
      <c r="J299" s="58"/>
      <c r="K299" s="58"/>
      <c r="P299" s="26"/>
    </row>
    <row r="300" spans="1:16" s="7" customFormat="1" x14ac:dyDescent="0.2">
      <c r="F300" s="57"/>
      <c r="G300" s="58"/>
      <c r="H300" s="58"/>
      <c r="I300" s="58"/>
      <c r="J300" s="58"/>
      <c r="K300" s="58"/>
      <c r="P300" s="26"/>
    </row>
    <row r="301" spans="1:16" s="7" customFormat="1" x14ac:dyDescent="0.2">
      <c r="F301" s="49"/>
      <c r="G301" s="49"/>
      <c r="H301" s="49"/>
      <c r="I301" s="49"/>
      <c r="J301" s="49"/>
      <c r="K301" s="56"/>
      <c r="M301" s="97"/>
      <c r="P301" s="26"/>
    </row>
    <row r="302" spans="1:16" s="7" customFormat="1" x14ac:dyDescent="0.2">
      <c r="E302" s="82"/>
      <c r="F302" s="26"/>
      <c r="G302" s="26"/>
      <c r="H302" s="26"/>
      <c r="I302" s="26"/>
      <c r="J302" s="26"/>
      <c r="K302" s="60"/>
      <c r="P302" s="26"/>
    </row>
    <row r="303" spans="1:16" s="7" customFormat="1" x14ac:dyDescent="0.2">
      <c r="E303" s="82"/>
      <c r="F303" s="26"/>
      <c r="G303" s="26"/>
      <c r="H303" s="26"/>
      <c r="I303" s="26"/>
      <c r="J303" s="26"/>
      <c r="K303" s="60"/>
      <c r="P303" s="26"/>
    </row>
    <row r="304" spans="1:16" s="7" customFormat="1" x14ac:dyDescent="0.2">
      <c r="E304" s="82"/>
      <c r="F304" s="26"/>
      <c r="G304" s="26"/>
      <c r="H304" s="26"/>
      <c r="I304" s="26"/>
      <c r="J304" s="26"/>
      <c r="K304" s="60"/>
      <c r="P304" s="26"/>
    </row>
    <row r="305" spans="5:16" s="7" customFormat="1" x14ac:dyDescent="0.2">
      <c r="E305" s="82"/>
      <c r="F305" s="26"/>
      <c r="G305" s="26"/>
      <c r="H305" s="26"/>
      <c r="I305" s="26"/>
      <c r="J305" s="26"/>
      <c r="K305" s="60"/>
      <c r="P305" s="26"/>
    </row>
    <row r="306" spans="5:16" s="7" customFormat="1" x14ac:dyDescent="0.2">
      <c r="E306" s="82"/>
      <c r="F306" s="26"/>
      <c r="G306" s="26"/>
      <c r="H306" s="26"/>
      <c r="I306" s="26"/>
      <c r="J306" s="26"/>
      <c r="K306" s="60"/>
      <c r="P306" s="26"/>
    </row>
    <row r="307" spans="5:16" s="7" customFormat="1" x14ac:dyDescent="0.2">
      <c r="E307" s="82"/>
      <c r="F307" s="26"/>
      <c r="G307" s="26"/>
      <c r="H307" s="26"/>
      <c r="I307" s="26"/>
      <c r="J307" s="26"/>
      <c r="K307" s="60"/>
      <c r="P307" s="26"/>
    </row>
    <row r="308" spans="5:16" s="7" customFormat="1" x14ac:dyDescent="0.2">
      <c r="E308" s="82"/>
      <c r="F308" s="26"/>
      <c r="G308" s="26"/>
      <c r="H308" s="26"/>
      <c r="I308" s="26"/>
      <c r="J308" s="26"/>
      <c r="K308" s="60"/>
      <c r="P308" s="26"/>
    </row>
    <row r="309" spans="5:16" s="7" customFormat="1" x14ac:dyDescent="0.2">
      <c r="P309" s="26"/>
    </row>
    <row r="310" spans="5:16" s="7" customFormat="1" x14ac:dyDescent="0.2">
      <c r="P310" s="26"/>
    </row>
    <row r="311" spans="5:16" s="7" customFormat="1" x14ac:dyDescent="0.2">
      <c r="P311" s="26"/>
    </row>
    <row r="312" spans="5:16" s="7" customFormat="1" x14ac:dyDescent="0.2">
      <c r="F312" s="49"/>
      <c r="G312" s="49"/>
      <c r="H312" s="49"/>
      <c r="I312" s="49"/>
      <c r="J312" s="49"/>
      <c r="K312" s="66"/>
      <c r="M312" s="97"/>
      <c r="P312" s="26"/>
    </row>
    <row r="313" spans="5:16" s="7" customFormat="1" x14ac:dyDescent="0.2">
      <c r="E313" s="82"/>
      <c r="F313" s="26"/>
      <c r="G313" s="26"/>
      <c r="H313" s="26"/>
      <c r="I313" s="26"/>
      <c r="J313" s="26"/>
      <c r="K313" s="60"/>
      <c r="P313" s="26"/>
    </row>
    <row r="314" spans="5:16" s="7" customFormat="1" x14ac:dyDescent="0.2">
      <c r="E314" s="82"/>
      <c r="F314" s="26"/>
      <c r="G314" s="26"/>
      <c r="H314" s="26"/>
      <c r="I314" s="26"/>
      <c r="J314" s="26"/>
      <c r="K314" s="60"/>
      <c r="P314" s="26"/>
    </row>
    <row r="315" spans="5:16" s="7" customFormat="1" x14ac:dyDescent="0.2">
      <c r="E315" s="82"/>
      <c r="F315" s="26"/>
      <c r="G315" s="26"/>
      <c r="H315" s="26"/>
      <c r="I315" s="26"/>
      <c r="J315" s="26"/>
      <c r="K315" s="60"/>
      <c r="P315" s="26"/>
    </row>
    <row r="316" spans="5:16" s="7" customFormat="1" x14ac:dyDescent="0.2">
      <c r="E316" s="82"/>
      <c r="F316" s="26"/>
      <c r="G316" s="26"/>
      <c r="H316" s="26"/>
      <c r="I316" s="26"/>
      <c r="J316" s="26"/>
      <c r="K316" s="60"/>
      <c r="P316" s="26"/>
    </row>
    <row r="317" spans="5:16" s="7" customFormat="1" x14ac:dyDescent="0.2">
      <c r="E317" s="82"/>
      <c r="F317" s="26"/>
      <c r="G317" s="26"/>
      <c r="H317" s="26"/>
      <c r="I317" s="26"/>
      <c r="J317" s="26"/>
      <c r="K317" s="60"/>
      <c r="P317" s="26"/>
    </row>
    <row r="318" spans="5:16" s="7" customFormat="1" x14ac:dyDescent="0.2">
      <c r="E318" s="82"/>
      <c r="F318" s="26"/>
      <c r="G318" s="26"/>
      <c r="H318" s="26"/>
      <c r="I318" s="26"/>
      <c r="J318" s="26"/>
      <c r="K318" s="60"/>
      <c r="P318" s="26"/>
    </row>
    <row r="319" spans="5:16" s="7" customFormat="1" x14ac:dyDescent="0.2">
      <c r="E319" s="82"/>
      <c r="F319" s="26"/>
      <c r="G319" s="26"/>
      <c r="H319" s="26"/>
      <c r="I319" s="26"/>
      <c r="J319" s="26"/>
      <c r="K319" s="60"/>
      <c r="P319" s="26"/>
    </row>
    <row r="320" spans="5:16" s="7" customFormat="1" x14ac:dyDescent="0.2">
      <c r="E320" s="70"/>
      <c r="F320" s="93"/>
      <c r="G320" s="93"/>
      <c r="H320" s="93"/>
      <c r="I320" s="93"/>
      <c r="J320" s="93"/>
      <c r="K320" s="60"/>
      <c r="P320" s="26"/>
    </row>
    <row r="321" spans="1:30" s="7" customFormat="1" x14ac:dyDescent="0.2">
      <c r="P321" s="26"/>
    </row>
    <row r="322" spans="1:30" s="7" customFormat="1" x14ac:dyDescent="0.2">
      <c r="P322" s="26"/>
    </row>
    <row r="323" spans="1:30" s="7" customFormat="1" x14ac:dyDescent="0.2">
      <c r="F323" s="73"/>
      <c r="G323" s="73"/>
      <c r="H323" s="73"/>
      <c r="I323" s="73"/>
      <c r="J323" s="73"/>
      <c r="K323" s="73"/>
      <c r="L323" s="73"/>
      <c r="P323" s="26"/>
    </row>
    <row r="324" spans="1:30" s="7" customFormat="1" x14ac:dyDescent="0.2">
      <c r="E324" s="86"/>
      <c r="F324" s="82"/>
      <c r="G324" s="82"/>
      <c r="H324" s="82"/>
      <c r="I324" s="82"/>
      <c r="J324" s="82"/>
      <c r="K324" s="82"/>
      <c r="L324" s="82"/>
      <c r="P324" s="26"/>
    </row>
    <row r="325" spans="1:30" s="7" customFormat="1" x14ac:dyDescent="0.2">
      <c r="E325" s="82"/>
      <c r="F325" s="56"/>
      <c r="G325" s="56"/>
      <c r="H325" s="56"/>
      <c r="I325" s="56"/>
      <c r="J325" s="56"/>
      <c r="K325" s="56"/>
      <c r="L325" s="56"/>
      <c r="P325" s="26"/>
    </row>
    <row r="326" spans="1:30" s="7" customFormat="1" x14ac:dyDescent="0.2">
      <c r="E326" s="82"/>
      <c r="F326" s="60"/>
      <c r="G326" s="60"/>
      <c r="H326" s="60"/>
      <c r="I326" s="60"/>
      <c r="J326" s="60"/>
      <c r="K326" s="60"/>
      <c r="L326" s="60"/>
      <c r="P326" s="26"/>
    </row>
    <row r="327" spans="1:30" s="7" customFormat="1" x14ac:dyDescent="0.2">
      <c r="E327" s="82"/>
      <c r="F327" s="60"/>
      <c r="G327" s="60"/>
      <c r="H327" s="60"/>
      <c r="I327" s="60"/>
      <c r="J327" s="60"/>
      <c r="K327" s="60"/>
      <c r="L327" s="60"/>
      <c r="P327" s="26"/>
    </row>
    <row r="328" spans="1:30" s="75" customFormat="1" x14ac:dyDescent="0.2">
      <c r="A328" s="7"/>
      <c r="B328" s="7"/>
      <c r="C328" s="7"/>
      <c r="D328" s="7"/>
      <c r="E328" s="82"/>
      <c r="F328" s="60"/>
      <c r="G328" s="60"/>
      <c r="H328" s="60"/>
      <c r="I328" s="60"/>
      <c r="J328" s="60"/>
      <c r="K328" s="60"/>
      <c r="L328" s="60"/>
      <c r="M328" s="7"/>
      <c r="N328" s="7"/>
      <c r="O328" s="7"/>
      <c r="P328" s="26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s="75" customFormat="1" x14ac:dyDescent="0.2">
      <c r="A329" s="7"/>
      <c r="B329" s="7"/>
      <c r="C329" s="7"/>
      <c r="D329" s="7"/>
      <c r="E329" s="82"/>
      <c r="F329" s="60"/>
      <c r="G329" s="60"/>
      <c r="H329" s="60"/>
      <c r="I329" s="60"/>
      <c r="J329" s="60"/>
      <c r="K329" s="60"/>
      <c r="L329" s="60"/>
      <c r="M329" s="7"/>
      <c r="N329" s="7"/>
      <c r="O329" s="7"/>
      <c r="P329" s="26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s="75" customFormat="1" x14ac:dyDescent="0.2">
      <c r="A330" s="7"/>
      <c r="B330" s="7"/>
      <c r="C330" s="7"/>
      <c r="D330" s="7"/>
      <c r="E330" s="82"/>
      <c r="F330" s="60"/>
      <c r="G330" s="60"/>
      <c r="H330" s="60"/>
      <c r="I330" s="60"/>
      <c r="J330" s="60"/>
      <c r="K330" s="60"/>
      <c r="L330" s="60"/>
      <c r="M330" s="7"/>
      <c r="N330" s="7"/>
      <c r="O330" s="7"/>
      <c r="P330" s="26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s="75" customFormat="1" x14ac:dyDescent="0.2">
      <c r="A331" s="7"/>
      <c r="B331" s="7"/>
      <c r="C331" s="7"/>
      <c r="D331" s="7"/>
      <c r="E331" s="82"/>
      <c r="F331" s="60"/>
      <c r="G331" s="60"/>
      <c r="H331" s="60"/>
      <c r="I331" s="60"/>
      <c r="J331" s="60"/>
      <c r="K331" s="60"/>
      <c r="L331" s="60"/>
      <c r="M331" s="7"/>
      <c r="N331" s="7"/>
      <c r="O331" s="7"/>
      <c r="P331" s="26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s="75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26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s="75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26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</sheetData>
  <mergeCells count="8">
    <mergeCell ref="G165:G168"/>
    <mergeCell ref="A131:L131"/>
    <mergeCell ref="A130:L130"/>
    <mergeCell ref="A62:L62"/>
    <mergeCell ref="A2:L2"/>
    <mergeCell ref="A3:L3"/>
    <mergeCell ref="G13:I13"/>
    <mergeCell ref="A63:L63"/>
  </mergeCells>
  <pageMargins left="0.4" right="0.2" top="0.5" bottom="0.25" header="0.3" footer="0.3"/>
  <pageSetup scale="80" orientation="portrait" r:id="rId1"/>
  <rowBreaks count="3" manualBreakCount="3">
    <brk id="60" max="16383" man="1"/>
    <brk id="237" max="16383" man="1"/>
    <brk id="28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5"/>
  <sheetViews>
    <sheetView showGridLines="0" tabSelected="1" zoomScale="70" zoomScaleNormal="70" workbookViewId="0">
      <selection activeCell="A2" sqref="A2"/>
    </sheetView>
  </sheetViews>
  <sheetFormatPr defaultColWidth="10.28515625" defaultRowHeight="14.25" x14ac:dyDescent="0.2"/>
  <cols>
    <col min="1" max="1" width="4.7109375" style="1" customWidth="1"/>
    <col min="2" max="4" width="2" style="3" customWidth="1"/>
    <col min="5" max="5" width="17.42578125" style="3" customWidth="1"/>
    <col min="6" max="6" width="17" style="3" customWidth="1"/>
    <col min="7" max="7" width="13.7109375" style="3" customWidth="1"/>
    <col min="8" max="8" width="12.28515625" style="3" customWidth="1"/>
    <col min="9" max="9" width="13.28515625" style="3" customWidth="1"/>
    <col min="10" max="10" width="13.7109375" style="3" customWidth="1"/>
    <col min="11" max="11" width="13.28515625" style="3" customWidth="1"/>
    <col min="12" max="12" width="14" style="3" customWidth="1"/>
    <col min="13" max="13" width="12.7109375" style="3" customWidth="1"/>
    <col min="14" max="14" width="11.42578125" style="3" bestFit="1" customWidth="1"/>
    <col min="15" max="15" width="7.5703125" style="3" bestFit="1" customWidth="1"/>
    <col min="16" max="16" width="17.42578125" style="3" customWidth="1"/>
    <col min="17" max="17" width="17" style="4" customWidth="1"/>
    <col min="18" max="31" width="10.28515625" style="3"/>
    <col min="32" max="16384" width="10.28515625" style="1"/>
  </cols>
  <sheetData>
    <row r="1" spans="1:31" ht="13.5" customHeight="1" x14ac:dyDescent="0.2">
      <c r="A1" s="3"/>
      <c r="L1" s="3">
        <v>1</v>
      </c>
      <c r="P1" s="4"/>
      <c r="Q1" s="3"/>
      <c r="AE1" s="1"/>
    </row>
    <row r="2" spans="1:31" ht="13.5" customHeight="1" x14ac:dyDescent="0.2">
      <c r="A2" s="29" t="s">
        <v>147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P2" s="4"/>
      <c r="Q2" s="3"/>
      <c r="AE2" s="1"/>
    </row>
    <row r="3" spans="1:31" ht="13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P3" s="4"/>
      <c r="Q3" s="3"/>
      <c r="AE3" s="1"/>
    </row>
    <row r="4" spans="1:31" ht="13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P4" s="4"/>
      <c r="Q4" s="3"/>
      <c r="AE4" s="1"/>
    </row>
    <row r="5" spans="1:31" s="2" customFormat="1" ht="21.75" customHeight="1" x14ac:dyDescent="0.35">
      <c r="A5" s="30" t="s">
        <v>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"/>
      <c r="N5" s="5"/>
      <c r="O5" s="5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1" s="2" customFormat="1" ht="19.5" customHeight="1" x14ac:dyDescent="0.35">
      <c r="A6" s="30" t="s">
        <v>137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5"/>
      <c r="N6" s="15"/>
      <c r="O6" s="15"/>
      <c r="P6" s="27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13.5" customHeight="1" x14ac:dyDescent="0.2">
      <c r="A7" s="3"/>
      <c r="D7" s="31"/>
      <c r="N7" s="7"/>
      <c r="O7" s="7"/>
      <c r="P7" s="26"/>
      <c r="Q7" s="7"/>
      <c r="AE7" s="1"/>
    </row>
    <row r="8" spans="1:31" ht="13.5" customHeight="1" x14ac:dyDescent="0.2">
      <c r="A8" s="3"/>
      <c r="N8" s="28"/>
      <c r="O8" s="7"/>
      <c r="P8" s="26"/>
      <c r="Q8" s="7"/>
      <c r="AE8" s="1"/>
    </row>
    <row r="9" spans="1:31" ht="13.5" customHeight="1" x14ac:dyDescent="0.2">
      <c r="A9" s="3"/>
      <c r="F9" s="32" t="s">
        <v>0</v>
      </c>
      <c r="G9" s="33"/>
      <c r="H9" s="32" t="s">
        <v>1</v>
      </c>
      <c r="I9" s="34"/>
      <c r="J9" s="34"/>
      <c r="K9" s="34"/>
      <c r="L9" s="33"/>
      <c r="N9" s="7"/>
      <c r="O9" s="8"/>
      <c r="P9" s="26"/>
      <c r="Q9" s="7"/>
      <c r="AE9" s="1"/>
    </row>
    <row r="10" spans="1:31" ht="13.5" customHeight="1" thickBot="1" x14ac:dyDescent="0.25">
      <c r="A10" s="3"/>
      <c r="F10" s="35">
        <v>2020</v>
      </c>
      <c r="G10" s="35">
        <f t="shared" ref="G10:L10" si="0">+F10+1</f>
        <v>2021</v>
      </c>
      <c r="H10" s="35">
        <f t="shared" si="0"/>
        <v>2022</v>
      </c>
      <c r="I10" s="35">
        <f t="shared" si="0"/>
        <v>2023</v>
      </c>
      <c r="J10" s="35">
        <f t="shared" si="0"/>
        <v>2024</v>
      </c>
      <c r="K10" s="35">
        <f>+J10+1</f>
        <v>2025</v>
      </c>
      <c r="L10" s="35">
        <f t="shared" si="0"/>
        <v>2026</v>
      </c>
      <c r="N10" s="223" t="s">
        <v>35</v>
      </c>
      <c r="O10" s="223"/>
      <c r="P10" s="223"/>
      <c r="Q10" s="7"/>
      <c r="AE10" s="1"/>
    </row>
    <row r="11" spans="1:31" ht="13.5" customHeight="1" thickTop="1" x14ac:dyDescent="0.2">
      <c r="A11" s="3" t="s">
        <v>148</v>
      </c>
      <c r="N11" s="7"/>
      <c r="O11" s="7"/>
      <c r="P11" s="26"/>
      <c r="Q11" s="7"/>
      <c r="AE11" s="1"/>
    </row>
    <row r="12" spans="1:31" ht="13.5" customHeight="1" x14ac:dyDescent="0.25">
      <c r="A12" s="3"/>
      <c r="B12" s="7" t="s">
        <v>30</v>
      </c>
      <c r="F12" s="213">
        <v>0</v>
      </c>
      <c r="G12" s="213">
        <v>5000</v>
      </c>
      <c r="H12" s="113">
        <f>G12*(1+$N12)</f>
        <v>5600.0000000000009</v>
      </c>
      <c r="I12" s="113">
        <f t="shared" ref="I12:L12" si="1">H12*(1+$N12)</f>
        <v>6272.0000000000018</v>
      </c>
      <c r="J12" s="113">
        <f t="shared" si="1"/>
        <v>7024.6400000000031</v>
      </c>
      <c r="K12" s="113">
        <f t="shared" si="1"/>
        <v>7867.5968000000039</v>
      </c>
      <c r="L12" s="113">
        <f t="shared" si="1"/>
        <v>8811.7084160000049</v>
      </c>
      <c r="N12" s="231">
        <v>0.12</v>
      </c>
      <c r="O12" s="231"/>
      <c r="P12" s="231"/>
      <c r="Q12" s="3"/>
      <c r="AE12" s="1"/>
    </row>
    <row r="13" spans="1:31" ht="13.5" customHeight="1" x14ac:dyDescent="0.2">
      <c r="A13" s="3"/>
      <c r="F13" s="37"/>
      <c r="G13" s="37"/>
      <c r="H13" s="37"/>
      <c r="I13" s="37"/>
      <c r="J13" s="37"/>
      <c r="K13" s="37"/>
      <c r="L13" s="37"/>
      <c r="P13" s="4"/>
      <c r="Q13" s="3"/>
      <c r="AE13" s="1"/>
    </row>
    <row r="14" spans="1:31" ht="13.5" customHeight="1" x14ac:dyDescent="0.2">
      <c r="A14" s="3" t="s">
        <v>2</v>
      </c>
      <c r="F14" s="37"/>
      <c r="G14" s="37"/>
      <c r="H14" s="37"/>
      <c r="I14" s="37"/>
      <c r="J14" s="37"/>
      <c r="K14" s="37"/>
      <c r="L14" s="37"/>
      <c r="Q14" s="3"/>
      <c r="AE14" s="1"/>
    </row>
    <row r="15" spans="1:31" ht="13.5" customHeight="1" x14ac:dyDescent="0.25">
      <c r="A15" s="3"/>
      <c r="B15" s="7" t="s">
        <v>12</v>
      </c>
      <c r="F15" s="39"/>
      <c r="G15" s="39"/>
      <c r="H15" s="118">
        <v>0</v>
      </c>
      <c r="I15" s="40">
        <f>H15*(1+$N$15)</f>
        <v>0</v>
      </c>
      <c r="J15" s="40">
        <f>I15*(1+$N$15)</f>
        <v>0</v>
      </c>
      <c r="K15" s="40">
        <f>J15*(1+$N$15)</f>
        <v>0</v>
      </c>
      <c r="L15" s="40">
        <f>K15*(1+$N$15)</f>
        <v>0</v>
      </c>
      <c r="N15" s="232">
        <v>0</v>
      </c>
      <c r="O15" s="233"/>
      <c r="P15" s="234"/>
      <c r="Q15" s="3"/>
      <c r="AE15" s="1"/>
    </row>
    <row r="16" spans="1:31" ht="13.5" customHeight="1" x14ac:dyDescent="0.25">
      <c r="A16" s="3"/>
      <c r="B16" s="7" t="s">
        <v>13</v>
      </c>
      <c r="E16" s="31"/>
      <c r="F16" s="39"/>
      <c r="G16" s="39"/>
      <c r="H16" s="118">
        <v>0.65</v>
      </c>
      <c r="I16" s="40">
        <f>H16*(1+$N$16)</f>
        <v>0.63700000000000001</v>
      </c>
      <c r="J16" s="40">
        <f>I16*(1+$N$16)</f>
        <v>0.62426000000000004</v>
      </c>
      <c r="K16" s="40">
        <f>J16*(1+$N$16)</f>
        <v>0.61177480000000006</v>
      </c>
      <c r="L16" s="40">
        <f>K16*(1+$N$16)</f>
        <v>0.59953930400000011</v>
      </c>
      <c r="M16" s="61"/>
      <c r="N16" s="232">
        <v>-0.02</v>
      </c>
      <c r="O16" s="233"/>
      <c r="P16" s="234"/>
      <c r="Q16" s="3"/>
      <c r="AE16" s="1"/>
    </row>
    <row r="17" spans="1:31" ht="13.5" customHeight="1" x14ac:dyDescent="0.25">
      <c r="A17" s="3"/>
      <c r="B17" s="7" t="s">
        <v>14</v>
      </c>
      <c r="E17" s="31"/>
      <c r="F17" s="39"/>
      <c r="G17" s="39"/>
      <c r="H17" s="118">
        <v>0.1</v>
      </c>
      <c r="I17" s="40">
        <f>H17*(1+$N$17)</f>
        <v>9.9500000000000005E-2</v>
      </c>
      <c r="J17" s="40">
        <f>I17*(1+$N$17)</f>
        <v>9.9002500000000007E-2</v>
      </c>
      <c r="K17" s="40">
        <f>J17*(1+$N$17)</f>
        <v>9.8507487500000004E-2</v>
      </c>
      <c r="L17" s="40">
        <f>K17*(1+$N$17)</f>
        <v>9.8014950062500009E-2</v>
      </c>
      <c r="N17" s="232">
        <v>-5.0000000000000001E-3</v>
      </c>
      <c r="O17" s="233"/>
      <c r="P17" s="234"/>
      <c r="Q17" s="3"/>
      <c r="AE17" s="1"/>
    </row>
    <row r="18" spans="1:31" ht="13.5" customHeight="1" x14ac:dyDescent="0.25">
      <c r="A18" s="3"/>
      <c r="B18" s="7" t="s">
        <v>36</v>
      </c>
      <c r="E18" s="31"/>
      <c r="F18" s="39"/>
      <c r="G18" s="39"/>
      <c r="H18" s="119">
        <v>0.05</v>
      </c>
      <c r="I18" s="40">
        <f>H18*(1+$N$18)</f>
        <v>4.9750000000000003E-2</v>
      </c>
      <c r="J18" s="40">
        <f>I18*(1+$N$18)</f>
        <v>4.9501250000000004E-2</v>
      </c>
      <c r="K18" s="40">
        <f>J18*(1+$N$18)</f>
        <v>4.9253743750000002E-2</v>
      </c>
      <c r="L18" s="40">
        <f>K18*(1+$N$18)</f>
        <v>4.9007475031250004E-2</v>
      </c>
      <c r="N18" s="232">
        <v>-5.0000000000000001E-3</v>
      </c>
      <c r="O18" s="233"/>
      <c r="P18" s="234"/>
      <c r="Q18" s="3"/>
      <c r="AE18" s="1"/>
    </row>
    <row r="19" spans="1:31" ht="13.5" customHeight="1" x14ac:dyDescent="0.2">
      <c r="A19" s="3"/>
      <c r="E19" s="31"/>
      <c r="F19" s="59"/>
      <c r="G19" s="40"/>
      <c r="H19" s="40"/>
      <c r="I19" s="40"/>
      <c r="J19" s="40"/>
      <c r="K19" s="40"/>
      <c r="L19" s="40"/>
      <c r="P19" s="4"/>
      <c r="Q19" s="3"/>
      <c r="AE19" s="1"/>
    </row>
    <row r="20" spans="1:31" ht="13.5" customHeight="1" x14ac:dyDescent="0.25">
      <c r="A20" s="3"/>
      <c r="B20" s="3" t="s">
        <v>3</v>
      </c>
      <c r="F20" s="48"/>
      <c r="G20" s="48"/>
      <c r="H20" s="214">
        <v>0.01</v>
      </c>
      <c r="I20" s="40">
        <f>H20</f>
        <v>0.01</v>
      </c>
      <c r="J20" s="40">
        <f t="shared" ref="J20:L21" si="2">I20</f>
        <v>0.01</v>
      </c>
      <c r="K20" s="40">
        <f t="shared" si="2"/>
        <v>0.01</v>
      </c>
      <c r="L20" s="40">
        <f t="shared" si="2"/>
        <v>0.01</v>
      </c>
      <c r="M20" s="7"/>
      <c r="P20" s="4"/>
      <c r="Q20" s="3"/>
      <c r="AE20" s="1"/>
    </row>
    <row r="21" spans="1:31" ht="13.5" customHeight="1" x14ac:dyDescent="0.25">
      <c r="A21" s="3"/>
      <c r="B21" s="3" t="s">
        <v>4</v>
      </c>
      <c r="F21" s="48"/>
      <c r="G21" s="48"/>
      <c r="H21" s="214">
        <v>0</v>
      </c>
      <c r="I21" s="40">
        <f>H21</f>
        <v>0</v>
      </c>
      <c r="J21" s="40">
        <f t="shared" si="2"/>
        <v>0</v>
      </c>
      <c r="K21" s="40">
        <f t="shared" si="2"/>
        <v>0</v>
      </c>
      <c r="L21" s="40">
        <f t="shared" si="2"/>
        <v>0</v>
      </c>
      <c r="M21" s="7"/>
      <c r="P21" s="4"/>
      <c r="Q21" s="3"/>
      <c r="AE21" s="1"/>
    </row>
    <row r="22" spans="1:31" ht="13.5" customHeight="1" x14ac:dyDescent="0.25">
      <c r="A22" s="3"/>
      <c r="B22" s="3" t="s">
        <v>5</v>
      </c>
      <c r="F22" s="214">
        <v>0.19800000000000001</v>
      </c>
      <c r="G22" s="214">
        <v>0.19800000000000001</v>
      </c>
      <c r="H22" s="40">
        <f>G22</f>
        <v>0.19800000000000001</v>
      </c>
      <c r="I22" s="40">
        <f t="shared" ref="I22:L22" si="3">H22</f>
        <v>0.19800000000000001</v>
      </c>
      <c r="J22" s="40">
        <f t="shared" si="3"/>
        <v>0.19800000000000001</v>
      </c>
      <c r="K22" s="40">
        <f t="shared" si="3"/>
        <v>0.19800000000000001</v>
      </c>
      <c r="L22" s="40">
        <f t="shared" si="3"/>
        <v>0.19800000000000001</v>
      </c>
      <c r="M22" s="7"/>
      <c r="P22" s="4"/>
      <c r="Q22" s="3"/>
      <c r="AE22" s="1"/>
    </row>
    <row r="23" spans="1:31" ht="13.5" customHeight="1" x14ac:dyDescent="0.2">
      <c r="A23" s="3"/>
      <c r="F23" s="7"/>
      <c r="G23" s="7"/>
      <c r="H23" s="7"/>
      <c r="I23" s="7"/>
      <c r="J23" s="7"/>
      <c r="K23" s="7"/>
      <c r="L23" s="7"/>
      <c r="M23" s="7"/>
      <c r="P23" s="4"/>
      <c r="Q23" s="3"/>
      <c r="AE23" s="1"/>
    </row>
    <row r="24" spans="1:31" ht="13.5" customHeight="1" x14ac:dyDescent="0.2">
      <c r="A24" s="3" t="s">
        <v>138</v>
      </c>
      <c r="F24" s="7"/>
      <c r="G24" s="7"/>
      <c r="H24" s="7"/>
      <c r="I24" s="7"/>
      <c r="J24" s="7"/>
      <c r="K24" s="7"/>
      <c r="L24" s="7"/>
      <c r="M24" s="7"/>
      <c r="P24" s="4"/>
      <c r="Q24" s="3"/>
      <c r="AE24" s="1"/>
    </row>
    <row r="25" spans="1:31" ht="13.5" customHeight="1" x14ac:dyDescent="0.2">
      <c r="A25" s="3"/>
      <c r="B25" s="3" t="s">
        <v>139</v>
      </c>
      <c r="F25" s="41"/>
      <c r="G25" s="41">
        <v>6.1014234875444844</v>
      </c>
      <c r="H25" s="41">
        <f>G25+0.3</f>
        <v>6.4014234875444842</v>
      </c>
      <c r="I25" s="41">
        <f t="shared" ref="I25:L25" si="4">H25+0.3</f>
        <v>6.701423487544484</v>
      </c>
      <c r="J25" s="41">
        <f t="shared" si="4"/>
        <v>7.0014234875444838</v>
      </c>
      <c r="K25" s="41">
        <f t="shared" si="4"/>
        <v>7.3014234875444837</v>
      </c>
      <c r="L25" s="41">
        <f t="shared" si="4"/>
        <v>7.6014234875444835</v>
      </c>
      <c r="P25" s="4"/>
      <c r="Q25" s="3"/>
      <c r="AE25" s="1"/>
    </row>
    <row r="26" spans="1:31" ht="13.5" customHeight="1" x14ac:dyDescent="0.2">
      <c r="A26" s="3"/>
      <c r="B26" s="3" t="s">
        <v>140</v>
      </c>
      <c r="F26" s="41"/>
      <c r="G26" s="41">
        <v>5.5306451612903222</v>
      </c>
      <c r="H26" s="41">
        <f>G26-((0.051*G26)/100)</f>
        <v>5.5278245322580641</v>
      </c>
      <c r="I26" s="41">
        <f t="shared" ref="I26:L26" si="5">H26-((0.051*H26)/100)</f>
        <v>5.5250053417466125</v>
      </c>
      <c r="J26" s="41">
        <f t="shared" si="5"/>
        <v>5.5221875890223213</v>
      </c>
      <c r="K26" s="41">
        <f t="shared" si="5"/>
        <v>5.5193712733519202</v>
      </c>
      <c r="L26" s="41">
        <f t="shared" si="5"/>
        <v>5.5165563940025111</v>
      </c>
      <c r="P26" s="4"/>
      <c r="Q26" s="3"/>
      <c r="AE26" s="1"/>
    </row>
    <row r="27" spans="1:31" ht="13.5" customHeight="1" x14ac:dyDescent="0.2">
      <c r="A27" s="3"/>
      <c r="B27" s="3" t="s">
        <v>141</v>
      </c>
      <c r="F27" s="41"/>
      <c r="G27" s="41">
        <v>12.452110758057195</v>
      </c>
      <c r="H27" s="41">
        <f>G27-((G27*0.008)/100)</f>
        <v>12.45111458919655</v>
      </c>
      <c r="I27" s="41">
        <f t="shared" ref="I27:L27" si="6">H27-((H27*0.008)/100)</f>
        <v>12.450118500029413</v>
      </c>
      <c r="J27" s="41">
        <f t="shared" si="6"/>
        <v>12.44912249054941</v>
      </c>
      <c r="K27" s="41">
        <f t="shared" si="6"/>
        <v>12.448126560750167</v>
      </c>
      <c r="L27" s="41">
        <f t="shared" si="6"/>
        <v>12.447130710625306</v>
      </c>
      <c r="P27" s="4"/>
      <c r="Q27" s="3"/>
      <c r="AE27" s="1"/>
    </row>
    <row r="28" spans="1:31" ht="13.5" customHeight="1" x14ac:dyDescent="0.2">
      <c r="A28" s="3"/>
      <c r="F28" s="205"/>
      <c r="G28" s="205"/>
      <c r="H28" s="205"/>
      <c r="I28" s="205"/>
      <c r="J28" s="205"/>
      <c r="K28" s="205"/>
      <c r="L28" s="205"/>
      <c r="P28" s="4"/>
      <c r="Q28" s="3"/>
      <c r="AE28" s="1"/>
    </row>
    <row r="29" spans="1:31" ht="13.5" customHeight="1" x14ac:dyDescent="0.2">
      <c r="A29" s="3" t="s">
        <v>142</v>
      </c>
      <c r="F29" s="10"/>
      <c r="G29" s="10"/>
      <c r="H29" s="10"/>
      <c r="I29" s="10"/>
      <c r="J29" s="10"/>
      <c r="K29" s="10"/>
      <c r="L29" s="10"/>
      <c r="P29" s="4"/>
      <c r="Q29" s="3"/>
      <c r="AE29" s="1"/>
    </row>
    <row r="30" spans="1:31" ht="13.5" customHeight="1" x14ac:dyDescent="0.2">
      <c r="A30" s="3"/>
      <c r="B30" s="3" t="s">
        <v>143</v>
      </c>
      <c r="F30" s="10"/>
      <c r="G30" s="10"/>
      <c r="H30" s="10"/>
      <c r="I30" s="10"/>
      <c r="J30" s="10"/>
      <c r="K30" s="10"/>
      <c r="L30" s="10"/>
      <c r="P30" s="4"/>
      <c r="Q30" s="3"/>
      <c r="AE30" s="1"/>
    </row>
    <row r="31" spans="1:31" ht="13.5" customHeight="1" x14ac:dyDescent="0.2">
      <c r="A31" s="3"/>
      <c r="D31" s="3" t="s">
        <v>144</v>
      </c>
      <c r="F31" s="42"/>
      <c r="G31" s="42">
        <v>0</v>
      </c>
      <c r="H31" s="42">
        <f>G31*1.095</f>
        <v>0</v>
      </c>
      <c r="I31" s="42">
        <f t="shared" ref="I31:L31" si="7">H31*1.095</f>
        <v>0</v>
      </c>
      <c r="J31" s="42">
        <f t="shared" si="7"/>
        <v>0</v>
      </c>
      <c r="K31" s="42">
        <f t="shared" si="7"/>
        <v>0</v>
      </c>
      <c r="L31" s="42">
        <f t="shared" si="7"/>
        <v>0</v>
      </c>
      <c r="P31" s="4"/>
      <c r="Q31" s="3"/>
      <c r="AE31" s="1"/>
    </row>
    <row r="32" spans="1:31" ht="13.5" customHeight="1" x14ac:dyDescent="0.2">
      <c r="A32" s="3"/>
      <c r="F32" s="45"/>
      <c r="G32" s="45"/>
      <c r="H32" s="45"/>
      <c r="I32" s="45"/>
      <c r="J32" s="45"/>
      <c r="K32" s="45"/>
      <c r="L32" s="45"/>
      <c r="P32" s="4"/>
      <c r="Q32" s="3"/>
      <c r="AE32" s="1"/>
    </row>
    <row r="33" spans="1:31" ht="13.5" customHeight="1" x14ac:dyDescent="0.2">
      <c r="A33" s="3"/>
      <c r="B33" s="3" t="s">
        <v>145</v>
      </c>
      <c r="P33" s="4"/>
      <c r="Q33" s="3"/>
      <c r="AE33" s="1"/>
    </row>
    <row r="34" spans="1:31" ht="13.5" customHeight="1" x14ac:dyDescent="0.25">
      <c r="A34" s="3"/>
      <c r="C34" s="3" t="s">
        <v>88</v>
      </c>
      <c r="F34" s="4"/>
      <c r="G34" s="4">
        <v>0</v>
      </c>
      <c r="H34" s="4">
        <v>0</v>
      </c>
      <c r="I34" s="4">
        <f>-($N$34*((I12/2)+H12))</f>
        <v>-43.680000000000007</v>
      </c>
      <c r="J34" s="4">
        <f t="shared" ref="J34:L34" si="8">-($N$34*((J12/2)+I12))</f>
        <v>-48.921600000000019</v>
      </c>
      <c r="K34" s="4">
        <f t="shared" si="8"/>
        <v>-54.792192000000021</v>
      </c>
      <c r="L34" s="4">
        <f t="shared" si="8"/>
        <v>-61.367255040000039</v>
      </c>
      <c r="N34" s="232">
        <v>5.0000000000000001E-3</v>
      </c>
      <c r="O34" s="233"/>
      <c r="P34" s="234"/>
      <c r="Q34" s="3"/>
      <c r="AE34" s="1"/>
    </row>
    <row r="35" spans="1:31" ht="13.5" customHeight="1" x14ac:dyDescent="0.25">
      <c r="A35" s="3"/>
      <c r="C35" s="3" t="s">
        <v>90</v>
      </c>
      <c r="F35" s="4"/>
      <c r="G35" s="4">
        <v>0</v>
      </c>
      <c r="H35" s="4">
        <f>G35*N35</f>
        <v>0</v>
      </c>
      <c r="I35" s="4">
        <f t="shared" ref="I35:L35" si="9">H35*O35</f>
        <v>0</v>
      </c>
      <c r="J35" s="4">
        <f t="shared" si="9"/>
        <v>0</v>
      </c>
      <c r="K35" s="4">
        <f t="shared" si="9"/>
        <v>0</v>
      </c>
      <c r="L35" s="4">
        <f t="shared" si="9"/>
        <v>0</v>
      </c>
      <c r="N35" s="232">
        <v>-5.0000000000000001E-3</v>
      </c>
      <c r="O35" s="233"/>
      <c r="P35" s="234"/>
      <c r="Q35" s="3"/>
      <c r="AE35" s="1"/>
    </row>
    <row r="36" spans="1:31" ht="13.5" customHeight="1" x14ac:dyDescent="0.2">
      <c r="A36" s="3"/>
      <c r="F36" s="46"/>
      <c r="G36" s="46"/>
      <c r="H36" s="46"/>
      <c r="I36" s="46"/>
      <c r="J36" s="46"/>
      <c r="K36" s="46"/>
      <c r="L36" s="46"/>
      <c r="P36" s="4"/>
      <c r="Q36" s="3"/>
      <c r="AE36" s="1"/>
    </row>
    <row r="37" spans="1:31" s="3" customFormat="1" ht="13.5" customHeight="1" x14ac:dyDescent="0.25">
      <c r="C37" s="7" t="s">
        <v>146</v>
      </c>
      <c r="F37" s="218">
        <v>0</v>
      </c>
      <c r="G37" s="218">
        <v>0</v>
      </c>
      <c r="H37" s="218">
        <v>1000</v>
      </c>
      <c r="I37" s="219">
        <v>1000</v>
      </c>
      <c r="J37" s="219">
        <v>1000</v>
      </c>
      <c r="K37" s="219">
        <v>0</v>
      </c>
      <c r="L37" s="219">
        <v>0</v>
      </c>
      <c r="P37" s="4"/>
    </row>
    <row r="38" spans="1:31" s="7" customFormat="1" ht="13.5" customHeight="1" x14ac:dyDescent="0.25">
      <c r="F38" s="220"/>
      <c r="G38" s="220"/>
      <c r="H38" s="220"/>
      <c r="I38" s="221"/>
      <c r="J38" s="221"/>
      <c r="K38" s="221"/>
      <c r="L38" s="221"/>
      <c r="P38" s="26"/>
    </row>
    <row r="39" spans="1:31" s="7" customFormat="1" ht="13.5" customHeight="1" x14ac:dyDescent="0.25">
      <c r="F39" s="220"/>
      <c r="G39" s="220"/>
      <c r="H39" s="220"/>
      <c r="I39" s="221"/>
      <c r="J39" s="221"/>
      <c r="K39" s="221"/>
      <c r="L39" s="221"/>
      <c r="P39" s="26"/>
    </row>
    <row r="40" spans="1:31" s="7" customFormat="1" ht="13.5" customHeight="1" x14ac:dyDescent="0.25">
      <c r="F40" s="220"/>
      <c r="G40" s="220"/>
      <c r="H40" s="220"/>
      <c r="I40" s="221"/>
      <c r="J40" s="221"/>
      <c r="K40" s="221"/>
      <c r="L40" s="221"/>
      <c r="P40" s="26"/>
    </row>
    <row r="41" spans="1:31" s="7" customFormat="1" ht="13.5" customHeight="1" x14ac:dyDescent="0.25">
      <c r="F41" s="220"/>
      <c r="G41" s="220"/>
      <c r="H41" s="220"/>
      <c r="I41" s="221"/>
      <c r="J41" s="221"/>
      <c r="K41" s="221"/>
      <c r="L41" s="221"/>
      <c r="P41" s="26"/>
    </row>
    <row r="42" spans="1:31" s="7" customFormat="1" ht="13.5" customHeight="1" x14ac:dyDescent="0.25">
      <c r="F42" s="220"/>
      <c r="G42" s="220"/>
      <c r="H42" s="220"/>
      <c r="I42" s="221"/>
      <c r="J42" s="221"/>
      <c r="K42" s="221"/>
      <c r="L42" s="221"/>
      <c r="P42" s="26"/>
    </row>
    <row r="43" spans="1:31" s="7" customFormat="1" ht="13.5" customHeight="1" x14ac:dyDescent="0.25">
      <c r="F43" s="220"/>
      <c r="G43" s="220"/>
      <c r="H43" s="220"/>
      <c r="I43" s="221"/>
      <c r="J43" s="221"/>
      <c r="K43" s="221"/>
      <c r="L43" s="221"/>
      <c r="P43" s="26"/>
    </row>
    <row r="44" spans="1:31" s="7" customFormat="1" ht="13.5" customHeight="1" x14ac:dyDescent="0.25">
      <c r="F44" s="220"/>
      <c r="G44" s="220"/>
      <c r="H44" s="220"/>
      <c r="I44" s="221"/>
      <c r="J44" s="221"/>
      <c r="K44" s="221"/>
      <c r="L44" s="221"/>
      <c r="P44" s="26"/>
    </row>
    <row r="45" spans="1:31" s="7" customFormat="1" ht="13.5" customHeight="1" x14ac:dyDescent="0.25">
      <c r="F45" s="220"/>
      <c r="G45" s="220"/>
      <c r="H45" s="220"/>
      <c r="I45" s="221"/>
      <c r="J45" s="221"/>
      <c r="K45" s="221"/>
      <c r="L45" s="221"/>
      <c r="P45" s="26"/>
    </row>
    <row r="46" spans="1:31" s="7" customFormat="1" ht="13.5" customHeight="1" x14ac:dyDescent="0.25">
      <c r="F46" s="220"/>
      <c r="G46" s="220"/>
      <c r="H46" s="220"/>
      <c r="I46" s="221"/>
      <c r="J46" s="221"/>
      <c r="K46" s="221"/>
      <c r="L46" s="221"/>
      <c r="P46" s="26"/>
    </row>
    <row r="47" spans="1:31" s="7" customFormat="1" ht="13.5" customHeight="1" x14ac:dyDescent="0.25">
      <c r="F47" s="220"/>
      <c r="G47" s="220"/>
      <c r="H47" s="220"/>
      <c r="I47" s="221"/>
      <c r="J47" s="221"/>
      <c r="K47" s="221"/>
      <c r="L47" s="221"/>
      <c r="P47" s="26"/>
    </row>
    <row r="48" spans="1:31" s="7" customFormat="1" ht="13.5" customHeight="1" x14ac:dyDescent="0.25">
      <c r="F48" s="220"/>
      <c r="G48" s="220"/>
      <c r="H48" s="220"/>
      <c r="I48" s="221"/>
      <c r="J48" s="221"/>
      <c r="K48" s="221"/>
      <c r="L48" s="221"/>
      <c r="P48" s="26"/>
    </row>
    <row r="49" spans="6:16" s="7" customFormat="1" ht="13.5" customHeight="1" x14ac:dyDescent="0.25">
      <c r="F49" s="220"/>
      <c r="G49" s="220"/>
      <c r="H49" s="220"/>
      <c r="I49" s="221"/>
      <c r="J49" s="221"/>
      <c r="K49" s="221"/>
      <c r="L49" s="221"/>
      <c r="P49" s="26"/>
    </row>
    <row r="50" spans="6:16" s="7" customFormat="1" ht="13.5" customHeight="1" x14ac:dyDescent="0.25">
      <c r="F50" s="220"/>
      <c r="G50" s="220"/>
      <c r="H50" s="220"/>
      <c r="I50" s="221"/>
      <c r="J50" s="221"/>
      <c r="K50" s="221"/>
      <c r="L50" s="221"/>
      <c r="P50" s="26"/>
    </row>
    <row r="51" spans="6:16" s="7" customFormat="1" ht="13.5" customHeight="1" x14ac:dyDescent="0.25">
      <c r="F51" s="220"/>
      <c r="G51" s="220"/>
      <c r="H51" s="220"/>
      <c r="I51" s="221"/>
      <c r="J51" s="221"/>
      <c r="K51" s="221"/>
      <c r="L51" s="221"/>
      <c r="P51" s="26"/>
    </row>
    <row r="52" spans="6:16" s="7" customFormat="1" ht="13.5" customHeight="1" x14ac:dyDescent="0.25">
      <c r="F52" s="220"/>
      <c r="G52" s="220"/>
      <c r="H52" s="220"/>
      <c r="I52" s="221"/>
      <c r="J52" s="221"/>
      <c r="K52" s="221"/>
      <c r="L52" s="221"/>
      <c r="P52" s="26"/>
    </row>
    <row r="53" spans="6:16" s="7" customFormat="1" ht="13.5" customHeight="1" x14ac:dyDescent="0.25">
      <c r="F53" s="220"/>
      <c r="G53" s="220"/>
      <c r="H53" s="220"/>
      <c r="I53" s="221"/>
      <c r="J53" s="221"/>
      <c r="K53" s="221"/>
      <c r="L53" s="221"/>
      <c r="P53" s="26"/>
    </row>
    <row r="54" spans="6:16" s="7" customFormat="1" ht="13.5" customHeight="1" x14ac:dyDescent="0.25">
      <c r="F54" s="220"/>
      <c r="G54" s="220"/>
      <c r="H54" s="220"/>
      <c r="I54" s="221"/>
      <c r="J54" s="221"/>
      <c r="K54" s="221"/>
      <c r="L54" s="221"/>
      <c r="P54" s="26"/>
    </row>
    <row r="55" spans="6:16" s="7" customFormat="1" ht="13.5" customHeight="1" x14ac:dyDescent="0.25">
      <c r="F55" s="220"/>
      <c r="G55" s="220"/>
      <c r="H55" s="220"/>
      <c r="I55" s="221"/>
      <c r="J55" s="221"/>
      <c r="K55" s="221"/>
      <c r="L55" s="221"/>
      <c r="P55" s="26"/>
    </row>
    <row r="56" spans="6:16" s="7" customFormat="1" ht="13.5" customHeight="1" x14ac:dyDescent="0.25">
      <c r="F56" s="220"/>
      <c r="G56" s="220"/>
      <c r="H56" s="220"/>
      <c r="I56" s="221"/>
      <c r="J56" s="221"/>
      <c r="K56" s="221"/>
      <c r="L56" s="221"/>
      <c r="P56" s="26"/>
    </row>
    <row r="57" spans="6:16" s="7" customFormat="1" ht="13.5" customHeight="1" x14ac:dyDescent="0.25">
      <c r="F57" s="220"/>
      <c r="G57" s="220"/>
      <c r="H57" s="220"/>
      <c r="I57" s="221"/>
      <c r="J57" s="221"/>
      <c r="K57" s="221"/>
      <c r="L57" s="221"/>
      <c r="P57" s="26"/>
    </row>
    <row r="58" spans="6:16" s="7" customFormat="1" ht="13.5" customHeight="1" x14ac:dyDescent="0.25">
      <c r="F58" s="220"/>
      <c r="G58" s="220"/>
      <c r="H58" s="220"/>
      <c r="I58" s="221"/>
      <c r="J58" s="221"/>
      <c r="K58" s="221"/>
      <c r="L58" s="221"/>
      <c r="P58" s="26"/>
    </row>
    <row r="59" spans="6:16" s="7" customFormat="1" ht="13.5" customHeight="1" x14ac:dyDescent="0.25">
      <c r="F59" s="220"/>
      <c r="G59" s="220"/>
      <c r="H59" s="220"/>
      <c r="I59" s="221"/>
      <c r="J59" s="221"/>
      <c r="K59" s="221"/>
      <c r="L59" s="221"/>
      <c r="P59" s="26"/>
    </row>
    <row r="60" spans="6:16" s="7" customFormat="1" ht="13.5" customHeight="1" x14ac:dyDescent="0.25">
      <c r="F60" s="220"/>
      <c r="G60" s="220"/>
      <c r="H60" s="220"/>
      <c r="I60" s="221"/>
      <c r="J60" s="221"/>
      <c r="K60" s="221"/>
      <c r="L60" s="221"/>
      <c r="P60" s="26"/>
    </row>
    <row r="61" spans="6:16" s="7" customFormat="1" ht="13.5" customHeight="1" x14ac:dyDescent="0.25">
      <c r="F61" s="220"/>
      <c r="G61" s="220"/>
      <c r="H61" s="220"/>
      <c r="I61" s="221"/>
      <c r="J61" s="221"/>
      <c r="K61" s="221"/>
      <c r="L61" s="221"/>
      <c r="P61" s="26"/>
    </row>
    <row r="62" spans="6:16" s="7" customFormat="1" ht="13.5" customHeight="1" x14ac:dyDescent="0.25">
      <c r="F62" s="220"/>
      <c r="G62" s="220"/>
      <c r="H62" s="220"/>
      <c r="I62" s="221"/>
      <c r="J62" s="221"/>
      <c r="K62" s="221"/>
      <c r="L62" s="221"/>
      <c r="P62" s="26"/>
    </row>
    <row r="63" spans="6:16" s="7" customFormat="1" ht="13.5" customHeight="1" x14ac:dyDescent="0.25">
      <c r="F63" s="220"/>
      <c r="G63" s="220"/>
      <c r="H63" s="220"/>
      <c r="I63" s="221"/>
      <c r="J63" s="221"/>
      <c r="K63" s="221"/>
      <c r="L63" s="221"/>
      <c r="P63" s="26"/>
    </row>
    <row r="64" spans="6:16" s="7" customFormat="1" ht="13.5" customHeight="1" x14ac:dyDescent="0.25">
      <c r="F64" s="220"/>
      <c r="G64" s="220"/>
      <c r="H64" s="220"/>
      <c r="I64" s="221"/>
      <c r="J64" s="221"/>
      <c r="K64" s="221"/>
      <c r="L64" s="221"/>
      <c r="P64" s="26"/>
    </row>
    <row r="65" spans="1:31" s="7" customFormat="1" ht="13.5" customHeight="1" x14ac:dyDescent="0.25">
      <c r="F65" s="220"/>
      <c r="G65" s="220"/>
      <c r="H65" s="220"/>
      <c r="I65" s="221"/>
      <c r="J65" s="221"/>
      <c r="K65" s="221"/>
      <c r="L65" s="221"/>
      <c r="P65" s="26"/>
    </row>
    <row r="66" spans="1:31" s="7" customFormat="1" ht="13.5" customHeight="1" x14ac:dyDescent="0.25">
      <c r="F66" s="220"/>
      <c r="G66" s="220"/>
      <c r="H66" s="220"/>
      <c r="I66" s="221"/>
      <c r="J66" s="221"/>
      <c r="K66" s="221"/>
      <c r="L66" s="221"/>
      <c r="P66" s="26"/>
    </row>
    <row r="67" spans="1:31" ht="13.5" customHeight="1" x14ac:dyDescent="0.2">
      <c r="A67" s="3"/>
      <c r="P67" s="4"/>
      <c r="Q67" s="3"/>
      <c r="AE67" s="1"/>
    </row>
    <row r="68" spans="1:31" ht="13.5" customHeight="1" x14ac:dyDescent="0.2">
      <c r="A68" s="3"/>
      <c r="L68" s="3">
        <v>2</v>
      </c>
      <c r="P68" s="4"/>
      <c r="Q68" s="3"/>
      <c r="AE68" s="1"/>
    </row>
    <row r="69" spans="1:31" ht="13.5" customHeight="1" x14ac:dyDescent="0.2">
      <c r="A69" s="29" t="s">
        <v>147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P69" s="4"/>
      <c r="Q69" s="3"/>
      <c r="AE69" s="1"/>
    </row>
    <row r="70" spans="1:31" ht="13.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P70" s="4"/>
      <c r="Q70" s="3"/>
      <c r="AE70" s="1"/>
    </row>
    <row r="71" spans="1:31" ht="13.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P71" s="4"/>
      <c r="Q71" s="3"/>
      <c r="AE71" s="1"/>
    </row>
    <row r="72" spans="1:31" s="2" customFormat="1" ht="23.25" customHeight="1" x14ac:dyDescent="0.35">
      <c r="A72" s="30" t="str">
        <f>+A5</f>
        <v>[Your Company] Financial Model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5"/>
      <c r="N72" s="5"/>
      <c r="O72" s="5"/>
      <c r="P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1" s="2" customFormat="1" ht="22.5" customHeight="1" x14ac:dyDescent="0.35">
      <c r="A73" s="225" t="s">
        <v>76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5"/>
      <c r="N73" s="5"/>
      <c r="O73" s="5"/>
      <c r="P73" s="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1" ht="13.5" customHeight="1" x14ac:dyDescent="0.2">
      <c r="A74" s="3"/>
      <c r="H74" s="39"/>
      <c r="I74" s="39"/>
      <c r="J74" s="39"/>
      <c r="K74" s="39"/>
      <c r="L74" s="39"/>
      <c r="P74" s="4"/>
      <c r="Q74" s="3"/>
      <c r="AE74" s="1"/>
    </row>
    <row r="75" spans="1:31" ht="13.5" customHeight="1" x14ac:dyDescent="0.2">
      <c r="A75" s="3"/>
      <c r="P75" s="4"/>
      <c r="Q75" s="3"/>
      <c r="AE75" s="1"/>
    </row>
    <row r="76" spans="1:31" ht="13.5" customHeight="1" x14ac:dyDescent="0.2">
      <c r="A76" s="3"/>
      <c r="F76" s="32" t="s">
        <v>0</v>
      </c>
      <c r="G76" s="33"/>
      <c r="H76" s="32" t="s">
        <v>1</v>
      </c>
      <c r="I76" s="34"/>
      <c r="J76" s="34"/>
      <c r="K76" s="34"/>
      <c r="L76" s="33"/>
      <c r="P76" s="4"/>
      <c r="Q76" s="3"/>
      <c r="AE76" s="1"/>
    </row>
    <row r="77" spans="1:31" ht="13.5" customHeight="1" thickBot="1" x14ac:dyDescent="0.25">
      <c r="A77" s="3"/>
      <c r="F77" s="35">
        <f t="shared" ref="F77:L77" si="10">+F10</f>
        <v>2020</v>
      </c>
      <c r="G77" s="35">
        <f t="shared" si="10"/>
        <v>2021</v>
      </c>
      <c r="H77" s="35">
        <f t="shared" si="10"/>
        <v>2022</v>
      </c>
      <c r="I77" s="35">
        <f t="shared" si="10"/>
        <v>2023</v>
      </c>
      <c r="J77" s="35">
        <f t="shared" si="10"/>
        <v>2024</v>
      </c>
      <c r="K77" s="35">
        <f t="shared" si="10"/>
        <v>2025</v>
      </c>
      <c r="L77" s="35">
        <f t="shared" si="10"/>
        <v>2026</v>
      </c>
      <c r="P77" s="4"/>
      <c r="Q77" s="3"/>
      <c r="AE77" s="1"/>
    </row>
    <row r="78" spans="1:31" ht="13.5" customHeight="1" thickTop="1" x14ac:dyDescent="0.2">
      <c r="A78" s="3"/>
      <c r="P78" s="4"/>
      <c r="Q78" s="3"/>
      <c r="AE78" s="1"/>
    </row>
    <row r="79" spans="1:31" ht="13.5" customHeight="1" x14ac:dyDescent="0.2">
      <c r="A79" s="3" t="s">
        <v>6</v>
      </c>
      <c r="F79" s="45"/>
      <c r="G79" s="45"/>
      <c r="H79" s="45"/>
      <c r="I79" s="45"/>
      <c r="J79" s="45"/>
      <c r="K79" s="45"/>
      <c r="L79" s="45"/>
      <c r="P79" s="4"/>
      <c r="Q79" s="3"/>
      <c r="AE79" s="1"/>
    </row>
    <row r="80" spans="1:31" ht="13.5" customHeight="1" x14ac:dyDescent="0.25">
      <c r="A80" s="3"/>
      <c r="B80" s="3" t="s">
        <v>7</v>
      </c>
      <c r="F80" s="215">
        <f t="shared" ref="F80:L80" si="11">F12</f>
        <v>0</v>
      </c>
      <c r="G80" s="215">
        <f t="shared" si="11"/>
        <v>5000</v>
      </c>
      <c r="H80" s="42">
        <f t="shared" si="11"/>
        <v>5600.0000000000009</v>
      </c>
      <c r="I80" s="42">
        <f t="shared" si="11"/>
        <v>6272.0000000000018</v>
      </c>
      <c r="J80" s="42">
        <f t="shared" si="11"/>
        <v>7024.6400000000031</v>
      </c>
      <c r="K80" s="42">
        <f t="shared" si="11"/>
        <v>7867.5968000000039</v>
      </c>
      <c r="L80" s="42">
        <f t="shared" si="11"/>
        <v>8811.7084160000049</v>
      </c>
      <c r="P80" s="4"/>
      <c r="Q80" s="3"/>
      <c r="AE80" s="1"/>
    </row>
    <row r="81" spans="1:31" ht="13.5" customHeight="1" x14ac:dyDescent="0.25">
      <c r="A81" s="3"/>
      <c r="B81" s="43" t="s">
        <v>15</v>
      </c>
      <c r="C81" s="43"/>
      <c r="D81" s="43"/>
      <c r="E81" s="43"/>
      <c r="F81" s="217">
        <f>F13</f>
        <v>0</v>
      </c>
      <c r="G81" s="217">
        <v>20</v>
      </c>
      <c r="H81" s="44">
        <f>H80*H15</f>
        <v>0</v>
      </c>
      <c r="I81" s="44">
        <f>I80*I15</f>
        <v>0</v>
      </c>
      <c r="J81" s="44">
        <f>J80*J15</f>
        <v>0</v>
      </c>
      <c r="K81" s="44">
        <f>K80*K15</f>
        <v>0</v>
      </c>
      <c r="L81" s="44">
        <f>L80*L15</f>
        <v>0</v>
      </c>
      <c r="P81" s="4"/>
      <c r="Q81" s="3"/>
      <c r="AE81" s="1"/>
    </row>
    <row r="82" spans="1:31" ht="13.5" customHeight="1" x14ac:dyDescent="0.2">
      <c r="A82" s="3"/>
      <c r="C82" s="3" t="s">
        <v>8</v>
      </c>
      <c r="F82" s="42">
        <f>+F80+F81</f>
        <v>0</v>
      </c>
      <c r="G82" s="42">
        <f>+G80+G81</f>
        <v>5020</v>
      </c>
      <c r="H82" s="42">
        <f>H80+H81</f>
        <v>5600.0000000000009</v>
      </c>
      <c r="I82" s="42">
        <f t="shared" ref="I82:L82" si="12">I80+I81</f>
        <v>6272.0000000000018</v>
      </c>
      <c r="J82" s="42">
        <f t="shared" si="12"/>
        <v>7024.6400000000031</v>
      </c>
      <c r="K82" s="42">
        <f t="shared" si="12"/>
        <v>7867.5968000000039</v>
      </c>
      <c r="L82" s="42">
        <f t="shared" si="12"/>
        <v>8811.7084160000049</v>
      </c>
      <c r="P82" s="4"/>
      <c r="Q82" s="3"/>
      <c r="AE82" s="1"/>
    </row>
    <row r="83" spans="1:31" ht="13.5" customHeight="1" x14ac:dyDescent="0.2">
      <c r="A83" s="3"/>
      <c r="F83" s="45"/>
      <c r="G83" s="45"/>
      <c r="H83" s="45"/>
      <c r="I83" s="45"/>
      <c r="J83" s="45"/>
      <c r="K83" s="45"/>
      <c r="L83" s="45"/>
      <c r="P83" s="4"/>
      <c r="Q83" s="3"/>
      <c r="AE83" s="1"/>
    </row>
    <row r="84" spans="1:31" ht="13.5" customHeight="1" x14ac:dyDescent="0.25">
      <c r="A84" s="3" t="s">
        <v>16</v>
      </c>
      <c r="F84" s="212">
        <v>0</v>
      </c>
      <c r="G84" s="212">
        <v>3200</v>
      </c>
      <c r="H84" s="4">
        <f>H80*H16</f>
        <v>3640.0000000000009</v>
      </c>
      <c r="I84" s="4">
        <f>I80*I16</f>
        <v>3995.264000000001</v>
      </c>
      <c r="J84" s="4">
        <f>J80*J16</f>
        <v>4385.2017664000023</v>
      </c>
      <c r="K84" s="4">
        <f>K80*K16</f>
        <v>4813.1974588006433</v>
      </c>
      <c r="L84" s="4">
        <f>L80*L16</f>
        <v>5282.9655307795865</v>
      </c>
      <c r="M84" s="11"/>
      <c r="N84" s="11"/>
      <c r="O84" s="11"/>
      <c r="P84" s="4"/>
      <c r="Q84" s="11"/>
      <c r="R84" s="11"/>
      <c r="AE84" s="1"/>
    </row>
    <row r="85" spans="1:31" ht="13.5" customHeight="1" x14ac:dyDescent="0.25">
      <c r="A85" s="3" t="s">
        <v>78</v>
      </c>
      <c r="F85" s="212">
        <v>0</v>
      </c>
      <c r="G85" s="212">
        <v>761</v>
      </c>
      <c r="H85" s="4">
        <f>H80*H17</f>
        <v>560.00000000000011</v>
      </c>
      <c r="I85" s="4">
        <f>I80*I17</f>
        <v>624.06400000000019</v>
      </c>
      <c r="J85" s="4">
        <f>J80*J17</f>
        <v>695.45692160000033</v>
      </c>
      <c r="K85" s="4">
        <f>K80*K17</f>
        <v>775.01719343104037</v>
      </c>
      <c r="L85" s="4">
        <f>L80*L17</f>
        <v>863.67916035955159</v>
      </c>
      <c r="M85" s="11"/>
      <c r="N85" s="11"/>
      <c r="O85" s="11"/>
      <c r="P85" s="4"/>
      <c r="Q85" s="11"/>
      <c r="R85" s="11"/>
      <c r="AE85" s="1"/>
    </row>
    <row r="86" spans="1:31" ht="13.5" customHeight="1" x14ac:dyDescent="0.25">
      <c r="A86" s="43" t="s">
        <v>79</v>
      </c>
      <c r="B86" s="43"/>
      <c r="C86" s="43"/>
      <c r="D86" s="43"/>
      <c r="E86" s="43"/>
      <c r="F86" s="216">
        <v>0</v>
      </c>
      <c r="G86" s="216">
        <v>1000</v>
      </c>
      <c r="H86" s="44">
        <f>H37</f>
        <v>1000</v>
      </c>
      <c r="I86" s="44">
        <f t="shared" ref="I86:L86" si="13">I37</f>
        <v>1000</v>
      </c>
      <c r="J86" s="44">
        <f t="shared" si="13"/>
        <v>1000</v>
      </c>
      <c r="K86" s="44">
        <f t="shared" si="13"/>
        <v>0</v>
      </c>
      <c r="L86" s="44">
        <f t="shared" si="13"/>
        <v>0</v>
      </c>
      <c r="M86" s="11"/>
      <c r="N86" s="11"/>
      <c r="O86" s="11"/>
      <c r="P86" s="4"/>
      <c r="Q86" s="11"/>
      <c r="R86" s="11"/>
      <c r="AE86" s="1"/>
    </row>
    <row r="87" spans="1:31" ht="13.5" customHeight="1" x14ac:dyDescent="0.2">
      <c r="A87" s="3"/>
      <c r="B87" s="3" t="s">
        <v>9</v>
      </c>
      <c r="F87" s="4">
        <f>+F82-F84-F85-F86</f>
        <v>0</v>
      </c>
      <c r="G87" s="4">
        <f>+G82-G84-G85-G86</f>
        <v>59</v>
      </c>
      <c r="H87" s="4">
        <f>H82-H84-H85-H86</f>
        <v>400</v>
      </c>
      <c r="I87" s="4">
        <f t="shared" ref="I87:L87" si="14">I82-I84-I85-I86</f>
        <v>652.67200000000048</v>
      </c>
      <c r="J87" s="4">
        <f t="shared" si="14"/>
        <v>943.98131200000034</v>
      </c>
      <c r="K87" s="4">
        <f t="shared" si="14"/>
        <v>2279.3821477683205</v>
      </c>
      <c r="L87" s="4">
        <f t="shared" si="14"/>
        <v>2665.0637248608668</v>
      </c>
      <c r="M87" s="11"/>
      <c r="N87" s="11"/>
      <c r="O87" s="11"/>
      <c r="P87" s="4"/>
      <c r="Q87" s="11"/>
      <c r="R87" s="11"/>
      <c r="AE87" s="1"/>
    </row>
    <row r="88" spans="1:31" ht="13.5" customHeight="1" x14ac:dyDescent="0.2">
      <c r="A88" s="3"/>
      <c r="F88" s="4"/>
      <c r="G88" s="4"/>
      <c r="H88" s="4"/>
      <c r="I88" s="4"/>
      <c r="J88" s="4"/>
      <c r="K88" s="4"/>
      <c r="L88" s="4"/>
      <c r="M88" s="11"/>
      <c r="N88" s="11"/>
      <c r="O88" s="11"/>
      <c r="P88" s="4"/>
      <c r="Q88" s="11"/>
      <c r="R88" s="11"/>
      <c r="AE88" s="1"/>
    </row>
    <row r="89" spans="1:31" ht="13.5" customHeight="1" x14ac:dyDescent="0.25">
      <c r="A89" s="7" t="s">
        <v>17</v>
      </c>
      <c r="B89" s="7"/>
      <c r="C89" s="7"/>
      <c r="D89" s="7"/>
      <c r="E89" s="7"/>
      <c r="F89" s="212">
        <v>0</v>
      </c>
      <c r="G89" s="212">
        <v>0</v>
      </c>
      <c r="H89" s="26">
        <f>-((G108+G111)*H21)</f>
        <v>0</v>
      </c>
      <c r="I89" s="26">
        <f>-((H108+H111)*I21)</f>
        <v>0</v>
      </c>
      <c r="J89" s="26">
        <f>-((I108+I111)*J21)</f>
        <v>0</v>
      </c>
      <c r="K89" s="26">
        <f>-((J108+J111)*K21)</f>
        <v>0</v>
      </c>
      <c r="L89" s="26">
        <f>-((K108+K111)*L21)</f>
        <v>0</v>
      </c>
      <c r="M89" s="11"/>
      <c r="O89" s="11"/>
      <c r="P89" s="4"/>
      <c r="Q89" s="11"/>
      <c r="R89" s="11"/>
      <c r="AE89" s="1"/>
    </row>
    <row r="90" spans="1:31" ht="13.5" customHeight="1" x14ac:dyDescent="0.25">
      <c r="A90" s="43" t="s">
        <v>37</v>
      </c>
      <c r="B90" s="43"/>
      <c r="C90" s="43"/>
      <c r="D90" s="43"/>
      <c r="E90" s="43"/>
      <c r="F90" s="212">
        <v>0</v>
      </c>
      <c r="G90" s="212">
        <v>0</v>
      </c>
      <c r="H90" s="44">
        <f>-(G100*H20)</f>
        <v>-10.59</v>
      </c>
      <c r="I90" s="44">
        <f>-(H100*I20)</f>
        <v>-25.781565459699465</v>
      </c>
      <c r="J90" s="44">
        <f>-(I100*J20)</f>
        <v>-41.593555517325733</v>
      </c>
      <c r="K90" s="44">
        <f>-(J100*K20)</f>
        <v>-59.469398594300166</v>
      </c>
      <c r="L90" s="44">
        <f>-(K100*L20)</f>
        <v>-78.188431395803377</v>
      </c>
      <c r="M90" s="11"/>
      <c r="N90" s="11"/>
      <c r="O90" s="11"/>
      <c r="P90" s="4"/>
      <c r="Q90" s="11"/>
      <c r="R90" s="11"/>
      <c r="AE90" s="1"/>
    </row>
    <row r="91" spans="1:31" ht="13.5" customHeight="1" x14ac:dyDescent="0.2">
      <c r="A91" s="3"/>
      <c r="B91" s="3" t="s">
        <v>10</v>
      </c>
      <c r="F91" s="4">
        <f>F87-F89-F90</f>
        <v>0</v>
      </c>
      <c r="G91" s="4">
        <f>G87-G89-G90</f>
        <v>59</v>
      </c>
      <c r="H91" s="4">
        <f>H87-H89-H90</f>
        <v>410.59</v>
      </c>
      <c r="I91" s="4">
        <f>I87-I89-I90</f>
        <v>678.45356545969992</v>
      </c>
      <c r="J91" s="4">
        <f t="shared" ref="J91:L91" si="15">J87-J89-J90</f>
        <v>985.57486751732608</v>
      </c>
      <c r="K91" s="4">
        <f t="shared" si="15"/>
        <v>2338.8515463626204</v>
      </c>
      <c r="L91" s="4">
        <f t="shared" si="15"/>
        <v>2743.2521562566703</v>
      </c>
      <c r="M91" s="11"/>
      <c r="N91" s="11"/>
      <c r="O91" s="11"/>
      <c r="P91" s="4"/>
      <c r="Q91" s="11"/>
      <c r="R91" s="11"/>
      <c r="AE91" s="1"/>
    </row>
    <row r="92" spans="1:31" ht="13.5" customHeight="1" x14ac:dyDescent="0.2">
      <c r="A92" s="3"/>
      <c r="F92" s="4"/>
      <c r="G92" s="4"/>
      <c r="H92" s="4"/>
      <c r="I92" s="4"/>
      <c r="J92" s="4"/>
      <c r="K92" s="4"/>
      <c r="L92" s="4"/>
      <c r="M92" s="11"/>
      <c r="N92" s="11"/>
      <c r="O92" s="11"/>
      <c r="P92" s="4"/>
      <c r="Q92" s="11"/>
      <c r="R92" s="11"/>
      <c r="AE92" s="1"/>
    </row>
    <row r="93" spans="1:31" ht="13.5" customHeight="1" x14ac:dyDescent="0.2">
      <c r="A93" s="43" t="s">
        <v>11</v>
      </c>
      <c r="B93" s="43"/>
      <c r="C93" s="43"/>
      <c r="D93" s="43"/>
      <c r="E93" s="43"/>
      <c r="F93" s="44">
        <f t="shared" ref="F93:L93" si="16">F91*F22</f>
        <v>0</v>
      </c>
      <c r="G93" s="44">
        <f t="shared" si="16"/>
        <v>11.682</v>
      </c>
      <c r="H93" s="44">
        <f t="shared" si="16"/>
        <v>81.296819999999997</v>
      </c>
      <c r="I93" s="44">
        <f t="shared" si="16"/>
        <v>134.3338059610206</v>
      </c>
      <c r="J93" s="44">
        <f t="shared" si="16"/>
        <v>195.14382376843056</v>
      </c>
      <c r="K93" s="44">
        <f t="shared" si="16"/>
        <v>463.09260617979885</v>
      </c>
      <c r="L93" s="44">
        <f t="shared" si="16"/>
        <v>543.16392693882074</v>
      </c>
      <c r="M93" s="11"/>
      <c r="N93" s="11"/>
      <c r="O93" s="11"/>
      <c r="P93" s="4"/>
      <c r="Q93" s="11"/>
      <c r="R93" s="11"/>
      <c r="AE93" s="1"/>
    </row>
    <row r="94" spans="1:31" ht="13.5" customHeight="1" x14ac:dyDescent="0.2">
      <c r="A94" s="3"/>
      <c r="B94" s="3" t="s">
        <v>80</v>
      </c>
      <c r="F94" s="26">
        <f>+F91-F93</f>
        <v>0</v>
      </c>
      <c r="G94" s="26">
        <f>+G91-G93</f>
        <v>47.317999999999998</v>
      </c>
      <c r="H94" s="26">
        <f>H91-H93</f>
        <v>329.29318000000001</v>
      </c>
      <c r="I94" s="26">
        <f t="shared" ref="I94:L94" si="17">I91-I93</f>
        <v>544.11975949867929</v>
      </c>
      <c r="J94" s="26">
        <f>J91-J93</f>
        <v>790.43104374889549</v>
      </c>
      <c r="K94" s="26">
        <f t="shared" si="17"/>
        <v>1875.7589401828216</v>
      </c>
      <c r="L94" s="26">
        <f t="shared" si="17"/>
        <v>2200.0882293178497</v>
      </c>
      <c r="M94" s="11"/>
      <c r="N94" s="11"/>
      <c r="O94" s="11"/>
      <c r="P94" s="4"/>
      <c r="Q94" s="11"/>
      <c r="R94" s="11"/>
      <c r="AE94" s="1"/>
    </row>
    <row r="95" spans="1:31" ht="13.5" customHeight="1" x14ac:dyDescent="0.25">
      <c r="A95" s="7"/>
      <c r="B95" s="43" t="s">
        <v>81</v>
      </c>
      <c r="C95" s="43"/>
      <c r="D95" s="43"/>
      <c r="E95" s="43"/>
      <c r="F95" s="212">
        <v>0</v>
      </c>
      <c r="G95" s="212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11"/>
      <c r="N95" s="11"/>
      <c r="O95" s="11"/>
      <c r="P95" s="11"/>
      <c r="Q95" s="11"/>
      <c r="R95" s="11"/>
      <c r="S95" s="11"/>
      <c r="AE95" s="1"/>
    </row>
    <row r="96" spans="1:31" ht="13.5" customHeight="1" thickBot="1" x14ac:dyDescent="0.25">
      <c r="A96" s="3"/>
      <c r="B96" s="171"/>
      <c r="C96" s="171" t="s">
        <v>18</v>
      </c>
      <c r="D96" s="171"/>
      <c r="E96" s="171"/>
      <c r="F96" s="172">
        <f>F94+F95</f>
        <v>0</v>
      </c>
      <c r="G96" s="172">
        <f>G94+G95</f>
        <v>47.317999999999998</v>
      </c>
      <c r="H96" s="172">
        <f>H94-H95</f>
        <v>329.29318000000001</v>
      </c>
      <c r="I96" s="172">
        <f t="shared" ref="I96:K96" si="18">I94-I95</f>
        <v>544.11975949867929</v>
      </c>
      <c r="J96" s="172">
        <f t="shared" si="18"/>
        <v>790.43104374889549</v>
      </c>
      <c r="K96" s="172">
        <f t="shared" si="18"/>
        <v>1875.7589401828216</v>
      </c>
      <c r="L96" s="172">
        <f>L94-L95</f>
        <v>2200.0882293178497</v>
      </c>
      <c r="M96" s="11"/>
      <c r="N96" s="11"/>
      <c r="O96" s="11"/>
      <c r="P96" s="4"/>
      <c r="Q96" s="11"/>
      <c r="R96" s="11"/>
      <c r="AE96" s="1"/>
    </row>
    <row r="97" spans="1:31" ht="13.5" customHeight="1" thickTop="1" x14ac:dyDescent="0.2">
      <c r="A97" s="3"/>
      <c r="F97" s="49"/>
      <c r="G97" s="49"/>
      <c r="H97" s="49"/>
      <c r="I97" s="49"/>
      <c r="J97" s="49"/>
      <c r="K97" s="49"/>
      <c r="L97" s="49"/>
      <c r="P97" s="4"/>
      <c r="Q97" s="3"/>
      <c r="AE97" s="1"/>
    </row>
    <row r="98" spans="1:31" ht="13.5" customHeight="1" x14ac:dyDescent="0.2">
      <c r="A98" s="3"/>
      <c r="P98" s="4"/>
      <c r="Q98" s="3"/>
      <c r="AE98" s="1"/>
    </row>
    <row r="99" spans="1:31" ht="13.5" customHeight="1" x14ac:dyDescent="0.2">
      <c r="A99" s="3"/>
      <c r="P99" s="4"/>
      <c r="Q99" s="3"/>
      <c r="AE99" s="1"/>
    </row>
    <row r="100" spans="1:31" ht="13.5" customHeight="1" x14ac:dyDescent="0.25">
      <c r="A100" s="7" t="s">
        <v>82</v>
      </c>
      <c r="B100" s="7"/>
      <c r="C100" s="7"/>
      <c r="D100" s="7"/>
      <c r="E100" s="7"/>
      <c r="F100" s="212">
        <v>0</v>
      </c>
      <c r="G100" s="212">
        <v>1059</v>
      </c>
      <c r="H100" s="49">
        <f>G100+H159</f>
        <v>2578.1565459699464</v>
      </c>
      <c r="I100" s="49">
        <f>H100+I159</f>
        <v>4159.3555517325731</v>
      </c>
      <c r="J100" s="49">
        <f>I100+J159</f>
        <v>5946.9398594300164</v>
      </c>
      <c r="K100" s="49">
        <f>J100+K159</f>
        <v>7818.8431395803373</v>
      </c>
      <c r="L100" s="49">
        <f>K100+L159</f>
        <v>10013.956889759156</v>
      </c>
      <c r="P100" s="4"/>
      <c r="Q100" s="3"/>
      <c r="AE100" s="1"/>
    </row>
    <row r="101" spans="1:31" ht="13.5" customHeight="1" x14ac:dyDescent="0.25">
      <c r="A101" s="43" t="s">
        <v>83</v>
      </c>
      <c r="B101" s="43"/>
      <c r="C101" s="43"/>
      <c r="D101" s="43"/>
      <c r="E101" s="43"/>
      <c r="F101" s="212">
        <v>0</v>
      </c>
      <c r="G101" s="212">
        <v>100</v>
      </c>
      <c r="H101" s="44">
        <f>H84/H25</f>
        <v>568.62352679564162</v>
      </c>
      <c r="I101" s="44">
        <f>I84/I25</f>
        <v>596.18139450905437</v>
      </c>
      <c r="J101" s="44">
        <f>J84/J25</f>
        <v>626.33002762956221</v>
      </c>
      <c r="K101" s="44">
        <f>K84/K25</f>
        <v>659.21357212213331</v>
      </c>
      <c r="L101" s="44">
        <f>L84/L25</f>
        <v>694.99686991997373</v>
      </c>
      <c r="P101" s="4"/>
      <c r="Q101" s="3"/>
      <c r="AE101" s="1"/>
    </row>
    <row r="102" spans="1:31" ht="13.5" customHeight="1" x14ac:dyDescent="0.2">
      <c r="A102" s="3"/>
      <c r="B102" s="3" t="s">
        <v>84</v>
      </c>
      <c r="F102" s="4">
        <f>+F100+F101</f>
        <v>0</v>
      </c>
      <c r="G102" s="4">
        <f t="shared" ref="G102:L102" si="19">+G100+G101</f>
        <v>1159</v>
      </c>
      <c r="H102" s="4">
        <f t="shared" si="19"/>
        <v>3146.7800727655881</v>
      </c>
      <c r="I102" s="4">
        <f t="shared" si="19"/>
        <v>4755.5369462416274</v>
      </c>
      <c r="J102" s="4">
        <f t="shared" si="19"/>
        <v>6573.2698870595787</v>
      </c>
      <c r="K102" s="4">
        <f t="shared" si="19"/>
        <v>8478.0567117024711</v>
      </c>
      <c r="L102" s="4">
        <f t="shared" si="19"/>
        <v>10708.953759679131</v>
      </c>
      <c r="P102" s="4"/>
      <c r="Q102" s="3"/>
      <c r="AE102" s="1"/>
    </row>
    <row r="103" spans="1:31" ht="13.5" customHeight="1" x14ac:dyDescent="0.2">
      <c r="A103" s="3"/>
      <c r="F103" s="4"/>
      <c r="G103" s="4"/>
      <c r="H103" s="4"/>
      <c r="I103" s="4"/>
      <c r="J103" s="4"/>
      <c r="K103" s="4"/>
      <c r="L103" s="4"/>
      <c r="P103" s="4"/>
      <c r="Q103" s="3"/>
      <c r="AE103" s="1"/>
    </row>
    <row r="104" spans="1:31" ht="13.5" customHeight="1" x14ac:dyDescent="0.25">
      <c r="A104" s="43" t="s">
        <v>85</v>
      </c>
      <c r="B104" s="43"/>
      <c r="C104" s="43"/>
      <c r="D104" s="43"/>
      <c r="E104" s="43"/>
      <c r="F104" s="212">
        <v>0</v>
      </c>
      <c r="G104" s="212">
        <v>3000</v>
      </c>
      <c r="H104" s="4">
        <f>G104+H31-H37</f>
        <v>2000</v>
      </c>
      <c r="I104" s="4">
        <f>H104+I31-I37</f>
        <v>1000</v>
      </c>
      <c r="J104" s="4">
        <f>I104+J31-J37</f>
        <v>0</v>
      </c>
      <c r="K104" s="4">
        <f>J104+K31-K37</f>
        <v>0</v>
      </c>
      <c r="L104" s="4">
        <f>K104+L31-L37</f>
        <v>0</v>
      </c>
      <c r="P104" s="4"/>
      <c r="Q104" s="3"/>
      <c r="AE104" s="1"/>
    </row>
    <row r="105" spans="1:31" ht="13.5" customHeight="1" thickBot="1" x14ac:dyDescent="0.25">
      <c r="A105" s="3"/>
      <c r="B105" s="50" t="s">
        <v>86</v>
      </c>
      <c r="C105" s="50"/>
      <c r="D105" s="50"/>
      <c r="E105" s="50"/>
      <c r="F105" s="172">
        <f>+F102+F104</f>
        <v>0</v>
      </c>
      <c r="G105" s="172">
        <f t="shared" ref="G105:L105" si="20">+G102+G104</f>
        <v>4159</v>
      </c>
      <c r="H105" s="172">
        <f t="shared" si="20"/>
        <v>5146.7800727655886</v>
      </c>
      <c r="I105" s="172">
        <f t="shared" si="20"/>
        <v>5755.5369462416274</v>
      </c>
      <c r="J105" s="172">
        <f t="shared" si="20"/>
        <v>6573.2698870595787</v>
      </c>
      <c r="K105" s="172">
        <f t="shared" si="20"/>
        <v>8478.0567117024711</v>
      </c>
      <c r="L105" s="172">
        <f t="shared" si="20"/>
        <v>10708.953759679131</v>
      </c>
      <c r="P105" s="4"/>
      <c r="Q105" s="3"/>
      <c r="AE105" s="1"/>
    </row>
    <row r="106" spans="1:31" ht="13.5" customHeight="1" thickTop="1" x14ac:dyDescent="0.2">
      <c r="A106" s="3"/>
      <c r="B106" s="7"/>
      <c r="C106" s="7"/>
      <c r="D106" s="7"/>
      <c r="E106" s="7"/>
      <c r="F106" s="49"/>
      <c r="G106" s="49"/>
      <c r="H106" s="49"/>
      <c r="I106" s="49"/>
      <c r="J106" s="49"/>
      <c r="K106" s="49"/>
      <c r="L106" s="49"/>
      <c r="N106" s="10"/>
      <c r="P106" s="4"/>
      <c r="Q106" s="3"/>
      <c r="AE106" s="1"/>
    </row>
    <row r="107" spans="1:31" ht="13.5" customHeight="1" x14ac:dyDescent="0.25">
      <c r="A107" s="3" t="s">
        <v>87</v>
      </c>
      <c r="F107" s="212">
        <v>0</v>
      </c>
      <c r="G107" s="212">
        <v>0</v>
      </c>
      <c r="H107" s="42">
        <f>H84/H26</f>
        <v>658.48689276558775</v>
      </c>
      <c r="I107" s="42">
        <f>I84/I26</f>
        <v>723.12400674294793</v>
      </c>
      <c r="J107" s="42">
        <f>J84/J26</f>
        <v>794.10590381200404</v>
      </c>
      <c r="K107" s="42">
        <f>K84/K26</f>
        <v>872.05538827207454</v>
      </c>
      <c r="L107" s="42">
        <f>L84/L26</f>
        <v>957.65639893088382</v>
      </c>
      <c r="P107" s="4"/>
      <c r="Q107" s="3"/>
      <c r="AE107" s="1"/>
    </row>
    <row r="108" spans="1:31" s="130" customFormat="1" ht="13.5" customHeight="1" x14ac:dyDescent="0.25">
      <c r="A108" s="174" t="s">
        <v>88</v>
      </c>
      <c r="B108" s="174"/>
      <c r="C108" s="174"/>
      <c r="D108" s="174"/>
      <c r="E108" s="174"/>
      <c r="F108" s="212">
        <v>0</v>
      </c>
      <c r="G108" s="212">
        <v>0</v>
      </c>
      <c r="H108" s="175">
        <f>H34*-1</f>
        <v>0</v>
      </c>
      <c r="I108" s="175">
        <f>I34*-1</f>
        <v>43.680000000000007</v>
      </c>
      <c r="J108" s="175">
        <f>J34*-1</f>
        <v>48.921600000000019</v>
      </c>
      <c r="K108" s="175">
        <f>K34*-1</f>
        <v>54.792192000000021</v>
      </c>
      <c r="L108" s="175">
        <f>L34*-1</f>
        <v>61.367255040000039</v>
      </c>
      <c r="P108" s="173"/>
    </row>
    <row r="109" spans="1:31" s="130" customFormat="1" ht="13.5" customHeight="1" x14ac:dyDescent="0.2">
      <c r="B109" s="130" t="s">
        <v>89</v>
      </c>
      <c r="F109" s="173">
        <f>F107+F108</f>
        <v>0</v>
      </c>
      <c r="G109" s="173">
        <f t="shared" ref="G109:L109" si="21">G107+G108</f>
        <v>0</v>
      </c>
      <c r="H109" s="173">
        <f t="shared" si="21"/>
        <v>658.48689276558775</v>
      </c>
      <c r="I109" s="173">
        <f t="shared" si="21"/>
        <v>766.80400674294788</v>
      </c>
      <c r="J109" s="173">
        <f t="shared" si="21"/>
        <v>843.02750381200406</v>
      </c>
      <c r="K109" s="173">
        <f t="shared" si="21"/>
        <v>926.84758027207454</v>
      </c>
      <c r="L109" s="173">
        <f t="shared" si="21"/>
        <v>1019.0236539708839</v>
      </c>
      <c r="P109" s="173"/>
    </row>
    <row r="110" spans="1:31" s="130" customFormat="1" ht="13.5" customHeight="1" x14ac:dyDescent="0.2">
      <c r="F110" s="173"/>
      <c r="G110" s="173"/>
      <c r="H110" s="173"/>
      <c r="I110" s="173"/>
      <c r="J110" s="173"/>
      <c r="K110" s="173"/>
      <c r="L110" s="173"/>
      <c r="P110" s="173"/>
    </row>
    <row r="111" spans="1:31" s="130" customFormat="1" ht="13.5" customHeight="1" x14ac:dyDescent="0.25">
      <c r="A111" s="130" t="s">
        <v>90</v>
      </c>
      <c r="F111" s="212">
        <v>0</v>
      </c>
      <c r="G111" s="212">
        <v>0</v>
      </c>
      <c r="H111" s="173">
        <f>H35+G111-H108</f>
        <v>0</v>
      </c>
      <c r="I111" s="173">
        <f>I35+H111-I108</f>
        <v>-43.680000000000007</v>
      </c>
      <c r="J111" s="173">
        <f>J35+I111-J108</f>
        <v>-92.601600000000019</v>
      </c>
      <c r="K111" s="173">
        <f>K35+J111-K108</f>
        <v>-147.39379200000005</v>
      </c>
      <c r="L111" s="173">
        <f>L35+K111-L108</f>
        <v>-208.76104704000008</v>
      </c>
      <c r="P111" s="173"/>
    </row>
    <row r="112" spans="1:31" ht="13.5" customHeight="1" x14ac:dyDescent="0.25">
      <c r="A112" s="43" t="s">
        <v>91</v>
      </c>
      <c r="B112" s="43"/>
      <c r="C112" s="43"/>
      <c r="D112" s="43"/>
      <c r="E112" s="43"/>
      <c r="F112" s="212">
        <f>F113-F109-F111</f>
        <v>0</v>
      </c>
      <c r="G112" s="212">
        <f>G113-G109-G111</f>
        <v>4159</v>
      </c>
      <c r="H112" s="44">
        <f>G112+H96</f>
        <v>4488.2931799999997</v>
      </c>
      <c r="I112" s="44">
        <f t="shared" ref="I112:L112" si="22">H112+I96</f>
        <v>5032.4129394986794</v>
      </c>
      <c r="J112" s="44">
        <f t="shared" si="22"/>
        <v>5822.8439832475751</v>
      </c>
      <c r="K112" s="44">
        <f t="shared" si="22"/>
        <v>7698.6029234303969</v>
      </c>
      <c r="L112" s="44">
        <f t="shared" si="22"/>
        <v>9898.6911527482462</v>
      </c>
      <c r="P112" s="4"/>
      <c r="Q112" s="3"/>
      <c r="AE112" s="1"/>
    </row>
    <row r="113" spans="1:31" ht="13.5" customHeight="1" thickBot="1" x14ac:dyDescent="0.25">
      <c r="A113" s="3"/>
      <c r="B113" s="171" t="s">
        <v>92</v>
      </c>
      <c r="C113" s="171"/>
      <c r="D113" s="171"/>
      <c r="E113" s="171"/>
      <c r="F113" s="172">
        <f>F105</f>
        <v>0</v>
      </c>
      <c r="G113" s="172">
        <f>G105</f>
        <v>4159</v>
      </c>
      <c r="H113" s="172">
        <f t="shared" ref="H113:L113" si="23">+H109+H111+H112</f>
        <v>5146.7800727655876</v>
      </c>
      <c r="I113" s="172">
        <f t="shared" si="23"/>
        <v>5755.5369462416274</v>
      </c>
      <c r="J113" s="172">
        <f t="shared" si="23"/>
        <v>6573.2698870595796</v>
      </c>
      <c r="K113" s="172">
        <f t="shared" si="23"/>
        <v>8478.0567117024711</v>
      </c>
      <c r="L113" s="172">
        <f t="shared" si="23"/>
        <v>10708.953759679131</v>
      </c>
      <c r="P113" s="4"/>
      <c r="Q113" s="3"/>
      <c r="AE113" s="1"/>
    </row>
    <row r="114" spans="1:31" ht="13.5" customHeight="1" thickTop="1" x14ac:dyDescent="0.2">
      <c r="A114" s="3"/>
      <c r="B114" s="7"/>
      <c r="C114" s="7"/>
      <c r="D114" s="7"/>
      <c r="E114" s="7"/>
      <c r="F114" s="49"/>
      <c r="G114" s="49"/>
      <c r="H114" s="49"/>
      <c r="I114" s="49"/>
      <c r="J114" s="49"/>
      <c r="K114" s="49"/>
      <c r="L114" s="49"/>
      <c r="P114" s="4"/>
      <c r="Q114" s="3"/>
      <c r="AE114" s="1"/>
    </row>
    <row r="115" spans="1:31" ht="13.5" customHeight="1" x14ac:dyDescent="0.2">
      <c r="A115" s="3"/>
      <c r="B115" s="7"/>
      <c r="C115" s="7"/>
      <c r="D115" s="7"/>
      <c r="E115" s="7"/>
      <c r="F115" s="49"/>
      <c r="G115" s="49"/>
      <c r="H115" s="49"/>
      <c r="I115" s="49"/>
      <c r="J115" s="49"/>
      <c r="K115" s="49"/>
      <c r="L115" s="49"/>
      <c r="P115" s="4"/>
      <c r="Q115" s="3"/>
      <c r="AE115" s="1"/>
    </row>
    <row r="116" spans="1:31" ht="13.5" customHeight="1" x14ac:dyDescent="0.2">
      <c r="A116" s="3"/>
      <c r="B116" s="7"/>
      <c r="C116" s="7"/>
      <c r="D116" s="7"/>
      <c r="E116" s="7"/>
      <c r="F116" s="49"/>
      <c r="G116" s="49"/>
      <c r="H116" s="49"/>
      <c r="I116" s="49"/>
      <c r="J116" s="49"/>
      <c r="K116" s="49"/>
      <c r="L116" s="49"/>
      <c r="P116" s="4"/>
      <c r="Q116" s="3"/>
      <c r="AE116" s="1"/>
    </row>
    <row r="117" spans="1:31" ht="13.5" customHeight="1" x14ac:dyDescent="0.2">
      <c r="A117" s="3"/>
      <c r="B117" s="7"/>
      <c r="C117" s="7"/>
      <c r="D117" s="7"/>
      <c r="E117" s="7"/>
      <c r="F117" s="49"/>
      <c r="G117" s="49"/>
      <c r="H117" s="49"/>
      <c r="I117" s="49"/>
      <c r="J117" s="49"/>
      <c r="K117" s="49"/>
      <c r="L117" s="49"/>
      <c r="P117" s="4"/>
      <c r="Q117" s="3"/>
      <c r="AE117" s="1"/>
    </row>
    <row r="118" spans="1:31" ht="13.5" customHeight="1" x14ac:dyDescent="0.2">
      <c r="A118" s="3"/>
      <c r="B118" s="7"/>
      <c r="C118" s="7"/>
      <c r="D118" s="7"/>
      <c r="E118" s="7"/>
      <c r="F118" s="49"/>
      <c r="G118" s="49"/>
      <c r="H118" s="49"/>
      <c r="I118" s="49"/>
      <c r="J118" s="49"/>
      <c r="K118" s="49"/>
      <c r="L118" s="49"/>
      <c r="P118" s="4"/>
      <c r="Q118" s="3"/>
      <c r="AE118" s="1"/>
    </row>
    <row r="119" spans="1:31" ht="13.5" customHeight="1" x14ac:dyDescent="0.2">
      <c r="A119" s="3"/>
      <c r="B119" s="7"/>
      <c r="C119" s="7"/>
      <c r="D119" s="7"/>
      <c r="E119" s="7"/>
      <c r="F119" s="49"/>
      <c r="G119" s="49"/>
      <c r="H119" s="49"/>
      <c r="I119" s="49"/>
      <c r="J119" s="49"/>
      <c r="K119" s="49"/>
      <c r="L119" s="49"/>
      <c r="P119" s="4"/>
      <c r="Q119" s="3"/>
      <c r="AE119" s="1"/>
    </row>
    <row r="120" spans="1:31" ht="13.5" customHeight="1" x14ac:dyDescent="0.2">
      <c r="A120" s="3"/>
      <c r="B120" s="7"/>
      <c r="C120" s="7"/>
      <c r="D120" s="7"/>
      <c r="E120" s="7"/>
      <c r="F120" s="49"/>
      <c r="G120" s="49"/>
      <c r="H120" s="49"/>
      <c r="I120" s="49"/>
      <c r="J120" s="49"/>
      <c r="K120" s="49"/>
      <c r="L120" s="49"/>
      <c r="P120" s="4"/>
      <c r="Q120" s="3"/>
      <c r="AE120" s="1"/>
    </row>
    <row r="121" spans="1:31" ht="13.5" customHeight="1" x14ac:dyDescent="0.2">
      <c r="A121" s="3"/>
      <c r="B121" s="7"/>
      <c r="C121" s="7"/>
      <c r="D121" s="7"/>
      <c r="E121" s="7"/>
      <c r="F121" s="49"/>
      <c r="G121" s="49"/>
      <c r="H121" s="49"/>
      <c r="I121" s="49"/>
      <c r="J121" s="49"/>
      <c r="K121" s="49"/>
      <c r="L121" s="49"/>
      <c r="P121" s="4"/>
      <c r="Q121" s="3"/>
      <c r="AE121" s="1"/>
    </row>
    <row r="122" spans="1:31" ht="13.5" customHeight="1" x14ac:dyDescent="0.2">
      <c r="A122" s="3"/>
      <c r="B122" s="7"/>
      <c r="C122" s="7"/>
      <c r="D122" s="7"/>
      <c r="E122" s="7"/>
      <c r="F122" s="49"/>
      <c r="G122" s="49"/>
      <c r="H122" s="49"/>
      <c r="I122" s="49"/>
      <c r="J122" s="49"/>
      <c r="K122" s="49"/>
      <c r="L122" s="49"/>
      <c r="P122" s="4"/>
      <c r="Q122" s="3"/>
      <c r="AE122" s="1"/>
    </row>
    <row r="123" spans="1:31" ht="13.5" customHeight="1" x14ac:dyDescent="0.2">
      <c r="A123" s="3"/>
      <c r="B123" s="7"/>
      <c r="C123" s="7"/>
      <c r="D123" s="7"/>
      <c r="E123" s="7"/>
      <c r="F123" s="49"/>
      <c r="G123" s="49"/>
      <c r="H123" s="49"/>
      <c r="I123" s="49"/>
      <c r="J123" s="49"/>
      <c r="K123" s="49"/>
      <c r="L123" s="49"/>
      <c r="P123" s="4"/>
      <c r="Q123" s="3"/>
      <c r="AE123" s="1"/>
    </row>
    <row r="124" spans="1:31" ht="13.5" customHeight="1" x14ac:dyDescent="0.2">
      <c r="A124" s="3"/>
      <c r="B124" s="7"/>
      <c r="C124" s="7"/>
      <c r="D124" s="7"/>
      <c r="E124" s="7"/>
      <c r="F124" s="49"/>
      <c r="G124" s="49"/>
      <c r="H124" s="49"/>
      <c r="I124" s="49"/>
      <c r="J124" s="49"/>
      <c r="K124" s="49"/>
      <c r="L124" s="49"/>
      <c r="P124" s="4"/>
      <c r="Q124" s="3"/>
      <c r="AE124" s="1"/>
    </row>
    <row r="125" spans="1:31" ht="13.5" customHeight="1" x14ac:dyDescent="0.2">
      <c r="A125" s="3"/>
      <c r="B125" s="7"/>
      <c r="C125" s="7"/>
      <c r="D125" s="7"/>
      <c r="E125" s="7"/>
      <c r="F125" s="49"/>
      <c r="G125" s="49"/>
      <c r="H125" s="49"/>
      <c r="I125" s="49"/>
      <c r="J125" s="49"/>
      <c r="K125" s="49"/>
      <c r="L125" s="49"/>
      <c r="P125" s="4"/>
      <c r="Q125" s="3"/>
      <c r="AE125" s="1"/>
    </row>
    <row r="126" spans="1:31" ht="13.5" customHeight="1" x14ac:dyDescent="0.2">
      <c r="A126" s="3"/>
      <c r="B126" s="7"/>
      <c r="C126" s="7"/>
      <c r="D126" s="7"/>
      <c r="E126" s="7"/>
      <c r="F126" s="49"/>
      <c r="G126" s="49"/>
      <c r="H126" s="49"/>
      <c r="I126" s="49"/>
      <c r="J126" s="49"/>
      <c r="K126" s="49"/>
      <c r="L126" s="49"/>
      <c r="P126" s="4"/>
      <c r="Q126" s="3"/>
      <c r="AE126" s="1"/>
    </row>
    <row r="127" spans="1:31" ht="13.5" customHeight="1" x14ac:dyDescent="0.2">
      <c r="A127" s="3"/>
      <c r="B127" s="7"/>
      <c r="C127" s="7"/>
      <c r="D127" s="7"/>
      <c r="E127" s="7"/>
      <c r="F127" s="49"/>
      <c r="G127" s="49"/>
      <c r="H127" s="49"/>
      <c r="I127" s="49"/>
      <c r="J127" s="49"/>
      <c r="K127" s="49"/>
      <c r="L127" s="49"/>
      <c r="P127" s="4"/>
      <c r="Q127" s="3"/>
      <c r="AE127" s="1"/>
    </row>
    <row r="128" spans="1:31" ht="13.5" customHeight="1" x14ac:dyDescent="0.2">
      <c r="A128" s="3"/>
      <c r="B128" s="7"/>
      <c r="C128" s="7"/>
      <c r="D128" s="7"/>
      <c r="E128" s="7"/>
      <c r="F128" s="49"/>
      <c r="G128" s="49"/>
      <c r="H128" s="49"/>
      <c r="I128" s="49"/>
      <c r="J128" s="49"/>
      <c r="K128" s="49"/>
      <c r="L128" s="49"/>
      <c r="P128" s="4"/>
      <c r="Q128" s="3"/>
      <c r="AE128" s="1"/>
    </row>
    <row r="129" spans="1:31" ht="13.5" customHeight="1" x14ac:dyDescent="0.2">
      <c r="A129" s="3"/>
      <c r="B129" s="7"/>
      <c r="C129" s="7"/>
      <c r="D129" s="7"/>
      <c r="E129" s="7"/>
      <c r="F129" s="49"/>
      <c r="G129" s="49"/>
      <c r="H129" s="49"/>
      <c r="I129" s="49"/>
      <c r="J129" s="49"/>
      <c r="K129" s="49"/>
      <c r="L129" s="49"/>
      <c r="P129" s="4"/>
      <c r="Q129" s="3"/>
      <c r="AE129" s="1"/>
    </row>
    <row r="130" spans="1:31" ht="13.5" customHeight="1" x14ac:dyDescent="0.2">
      <c r="A130" s="3"/>
      <c r="B130" s="7"/>
      <c r="C130" s="7"/>
      <c r="D130" s="7"/>
      <c r="E130" s="7"/>
      <c r="F130" s="49"/>
      <c r="G130" s="49"/>
      <c r="H130" s="49"/>
      <c r="I130" s="49"/>
      <c r="J130" s="49"/>
      <c r="K130" s="49"/>
      <c r="L130" s="49"/>
      <c r="P130" s="4"/>
      <c r="Q130" s="3"/>
      <c r="AE130" s="1"/>
    </row>
    <row r="131" spans="1:31" ht="13.5" customHeight="1" x14ac:dyDescent="0.2">
      <c r="A131" s="3"/>
      <c r="B131" s="7"/>
      <c r="C131" s="7"/>
      <c r="D131" s="7"/>
      <c r="E131" s="7"/>
      <c r="F131" s="49"/>
      <c r="G131" s="49"/>
      <c r="H131" s="49"/>
      <c r="I131" s="49"/>
      <c r="J131" s="49"/>
      <c r="K131" s="49"/>
      <c r="L131" s="49"/>
      <c r="P131" s="4"/>
      <c r="Q131" s="3"/>
      <c r="AE131" s="1"/>
    </row>
    <row r="132" spans="1:31" ht="13.5" customHeight="1" x14ac:dyDescent="0.2">
      <c r="A132" s="3"/>
      <c r="B132" s="7"/>
      <c r="C132" s="7"/>
      <c r="D132" s="7"/>
      <c r="E132" s="7"/>
      <c r="F132" s="49"/>
      <c r="G132" s="49"/>
      <c r="H132" s="49"/>
      <c r="I132" s="49"/>
      <c r="J132" s="49"/>
      <c r="K132" s="49"/>
      <c r="L132" s="49"/>
      <c r="P132" s="4"/>
      <c r="Q132" s="3"/>
      <c r="AE132" s="1"/>
    </row>
    <row r="133" spans="1:31" ht="13.5" customHeight="1" x14ac:dyDescent="0.2">
      <c r="A133" s="3"/>
      <c r="F133" s="51"/>
      <c r="G133" s="51"/>
      <c r="H133" s="51"/>
      <c r="I133" s="51"/>
      <c r="J133" s="51"/>
      <c r="K133" s="51"/>
      <c r="L133" s="51"/>
      <c r="P133" s="4"/>
      <c r="Q133" s="3"/>
      <c r="AE133" s="1"/>
    </row>
    <row r="134" spans="1:31" ht="13.5" customHeight="1" x14ac:dyDescent="0.2">
      <c r="A134" s="3"/>
      <c r="F134" s="51"/>
      <c r="G134" s="51"/>
      <c r="H134" s="51"/>
      <c r="I134" s="51"/>
      <c r="J134" s="51"/>
      <c r="K134" s="51"/>
      <c r="L134" s="26">
        <v>3</v>
      </c>
      <c r="P134" s="4"/>
      <c r="Q134" s="3"/>
      <c r="AE134" s="1"/>
    </row>
    <row r="135" spans="1:31" ht="13.5" customHeight="1" x14ac:dyDescent="0.2">
      <c r="A135" s="29" t="s">
        <v>147</v>
      </c>
      <c r="B135" s="29"/>
      <c r="C135" s="29"/>
      <c r="D135" s="29"/>
      <c r="E135" s="29"/>
      <c r="F135" s="52"/>
      <c r="G135" s="52"/>
      <c r="H135" s="52"/>
      <c r="I135" s="52"/>
      <c r="J135" s="52"/>
      <c r="K135" s="52"/>
      <c r="L135" s="52"/>
      <c r="P135" s="4"/>
      <c r="Q135" s="3"/>
      <c r="AE135" s="1"/>
    </row>
    <row r="136" spans="1:31" ht="13.5" customHeight="1" x14ac:dyDescent="0.2">
      <c r="A136" s="29"/>
      <c r="B136" s="29"/>
      <c r="C136" s="29"/>
      <c r="D136" s="29"/>
      <c r="E136" s="29"/>
      <c r="F136" s="52"/>
      <c r="G136" s="52"/>
      <c r="H136" s="52"/>
      <c r="I136" s="52"/>
      <c r="J136" s="52"/>
      <c r="K136" s="52"/>
      <c r="L136" s="52"/>
      <c r="P136" s="4"/>
      <c r="Q136" s="3"/>
      <c r="AE136" s="1"/>
    </row>
    <row r="137" spans="1:31" ht="13.5" customHeight="1" x14ac:dyDescent="0.2">
      <c r="A137" s="29"/>
      <c r="B137" s="29"/>
      <c r="C137" s="29"/>
      <c r="D137" s="29"/>
      <c r="E137" s="29"/>
      <c r="F137" s="52"/>
      <c r="G137" s="52"/>
      <c r="H137" s="52"/>
      <c r="I137" s="52"/>
      <c r="J137" s="52"/>
      <c r="K137" s="52"/>
      <c r="L137" s="52"/>
      <c r="P137" s="4"/>
      <c r="Q137" s="3"/>
      <c r="AE137" s="1"/>
    </row>
    <row r="138" spans="1:31" s="2" customFormat="1" ht="21" customHeight="1" x14ac:dyDescent="0.35">
      <c r="A138" s="30" t="str">
        <f>+A5</f>
        <v>[Your Company] Financial Model</v>
      </c>
      <c r="B138" s="30"/>
      <c r="C138" s="30"/>
      <c r="D138" s="30"/>
      <c r="E138" s="30"/>
      <c r="F138" s="53"/>
      <c r="G138" s="53"/>
      <c r="H138" s="53"/>
      <c r="I138" s="53"/>
      <c r="J138" s="53"/>
      <c r="K138" s="53"/>
      <c r="L138" s="53"/>
      <c r="M138" s="5"/>
      <c r="N138" s="5"/>
      <c r="O138" s="5"/>
      <c r="P138" s="6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1" s="2" customFormat="1" ht="21" customHeight="1" x14ac:dyDescent="0.35">
      <c r="A139" s="30" t="s">
        <v>93</v>
      </c>
      <c r="B139" s="30"/>
      <c r="C139" s="30"/>
      <c r="D139" s="30"/>
      <c r="E139" s="30"/>
      <c r="F139" s="53"/>
      <c r="G139" s="53"/>
      <c r="H139" s="53"/>
      <c r="I139" s="53"/>
      <c r="J139" s="53"/>
      <c r="K139" s="53"/>
      <c r="L139" s="53"/>
      <c r="M139" s="5"/>
      <c r="N139" s="5"/>
      <c r="O139" s="5"/>
      <c r="P139" s="6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1" ht="13.5" customHeight="1" x14ac:dyDescent="0.2">
      <c r="A140" s="3"/>
      <c r="F140" s="176"/>
      <c r="G140" s="176"/>
      <c r="H140" s="176"/>
      <c r="I140" s="176"/>
      <c r="J140" s="176"/>
      <c r="K140" s="176"/>
      <c r="L140" s="176"/>
      <c r="P140" s="4"/>
      <c r="Q140" s="3"/>
      <c r="AE140" s="1"/>
    </row>
    <row r="141" spans="1:31" ht="13.5" customHeight="1" x14ac:dyDescent="0.2">
      <c r="A141" s="3"/>
      <c r="F141" s="176"/>
      <c r="G141" s="176"/>
      <c r="H141" s="176"/>
      <c r="I141" s="176"/>
      <c r="J141" s="176"/>
      <c r="K141" s="176"/>
      <c r="L141" s="176"/>
      <c r="P141" s="4"/>
      <c r="Q141" s="3"/>
      <c r="AE141" s="1"/>
    </row>
    <row r="142" spans="1:31" ht="13.5" customHeight="1" x14ac:dyDescent="0.2">
      <c r="A142" s="3"/>
      <c r="F142" s="51"/>
      <c r="G142" s="51"/>
      <c r="H142" s="32" t="s">
        <v>1</v>
      </c>
      <c r="I142" s="34"/>
      <c r="J142" s="34"/>
      <c r="K142" s="34"/>
      <c r="L142" s="33"/>
      <c r="P142" s="4"/>
      <c r="Q142" s="3"/>
      <c r="AE142" s="1"/>
    </row>
    <row r="143" spans="1:31" ht="13.5" customHeight="1" thickBot="1" x14ac:dyDescent="0.25">
      <c r="A143" s="3"/>
      <c r="F143" s="177"/>
      <c r="G143" s="177"/>
      <c r="H143" s="178">
        <f>H77</f>
        <v>2022</v>
      </c>
      <c r="I143" s="178">
        <f>+H143+1</f>
        <v>2023</v>
      </c>
      <c r="J143" s="178">
        <f>+I143+1</f>
        <v>2024</v>
      </c>
      <c r="K143" s="178">
        <f t="shared" ref="K143:L143" si="24">+J143+1</f>
        <v>2025</v>
      </c>
      <c r="L143" s="178">
        <f t="shared" si="24"/>
        <v>2026</v>
      </c>
      <c r="P143" s="4"/>
      <c r="Q143" s="3"/>
      <c r="AE143" s="1"/>
    </row>
    <row r="144" spans="1:31" ht="13.5" customHeight="1" thickTop="1" x14ac:dyDescent="0.2">
      <c r="A144" s="3"/>
      <c r="F144" s="176"/>
      <c r="G144" s="176"/>
      <c r="H144" s="176"/>
      <c r="I144" s="176"/>
      <c r="J144" s="176"/>
      <c r="K144" s="176"/>
      <c r="L144" s="176"/>
      <c r="P144" s="4"/>
      <c r="Q144" s="3"/>
      <c r="AE144" s="1"/>
    </row>
    <row r="145" spans="1:31" ht="13.5" customHeight="1" x14ac:dyDescent="0.2">
      <c r="A145" s="3" t="s">
        <v>18</v>
      </c>
      <c r="E145" s="179"/>
      <c r="F145" s="176"/>
      <c r="G145" s="176"/>
      <c r="H145" s="10">
        <f>H96</f>
        <v>329.29318000000001</v>
      </c>
      <c r="I145" s="10">
        <f>I96</f>
        <v>544.11975949867929</v>
      </c>
      <c r="J145" s="10">
        <f>J96</f>
        <v>790.43104374889549</v>
      </c>
      <c r="K145" s="10">
        <f>K96</f>
        <v>1875.7589401828216</v>
      </c>
      <c r="L145" s="10">
        <f>L96</f>
        <v>2200.0882293178497</v>
      </c>
      <c r="P145" s="4"/>
      <c r="Q145" s="3"/>
      <c r="AE145" s="1"/>
    </row>
    <row r="146" spans="1:31" ht="13.5" customHeight="1" x14ac:dyDescent="0.2">
      <c r="A146" s="3" t="s">
        <v>79</v>
      </c>
      <c r="E146" s="4"/>
      <c r="H146" s="207">
        <f>H37</f>
        <v>1000</v>
      </c>
      <c r="I146" s="207">
        <f t="shared" ref="I146:L146" si="25">I37</f>
        <v>1000</v>
      </c>
      <c r="J146" s="207">
        <f t="shared" si="25"/>
        <v>1000</v>
      </c>
      <c r="K146" s="207">
        <f t="shared" si="25"/>
        <v>0</v>
      </c>
      <c r="L146" s="207">
        <f t="shared" si="25"/>
        <v>0</v>
      </c>
      <c r="P146" s="4"/>
      <c r="Q146" s="3"/>
      <c r="AE146" s="1"/>
    </row>
    <row r="147" spans="1:31" ht="13.5" customHeight="1" x14ac:dyDescent="0.2">
      <c r="A147" s="3"/>
      <c r="E147" s="4"/>
      <c r="H147" s="207"/>
      <c r="I147" s="207"/>
      <c r="J147" s="207"/>
      <c r="K147" s="207"/>
      <c r="L147" s="207"/>
      <c r="P147" s="4"/>
      <c r="Q147" s="3"/>
      <c r="AE147" s="1"/>
    </row>
    <row r="148" spans="1:31" ht="13.5" customHeight="1" x14ac:dyDescent="0.2">
      <c r="A148" s="3" t="s">
        <v>94</v>
      </c>
      <c r="E148" s="4"/>
      <c r="H148" s="207">
        <f>-H101+G101</f>
        <v>-468.62352679564162</v>
      </c>
      <c r="I148" s="207">
        <f>-I101+H101</f>
        <v>-27.557867713412747</v>
      </c>
      <c r="J148" s="207">
        <f>-J101+I101</f>
        <v>-30.148633120507839</v>
      </c>
      <c r="K148" s="207">
        <f>-K101+J101</f>
        <v>-32.883544492571104</v>
      </c>
      <c r="L148" s="207">
        <f>-L101+K101</f>
        <v>-35.783297797840419</v>
      </c>
      <c r="P148" s="4"/>
      <c r="Q148" s="3"/>
      <c r="AE148" s="1"/>
    </row>
    <row r="149" spans="1:31" ht="13.5" customHeight="1" x14ac:dyDescent="0.2">
      <c r="A149" s="43" t="s">
        <v>95</v>
      </c>
      <c r="B149" s="43"/>
      <c r="C149" s="43"/>
      <c r="D149" s="43"/>
      <c r="E149" s="44"/>
      <c r="F149" s="43"/>
      <c r="G149" s="43"/>
      <c r="H149" s="208">
        <f>H107-G107</f>
        <v>658.48689276558775</v>
      </c>
      <c r="I149" s="208">
        <f>I107-H107</f>
        <v>64.637113977360173</v>
      </c>
      <c r="J149" s="208">
        <f>J107-I107</f>
        <v>70.981897069056117</v>
      </c>
      <c r="K149" s="208">
        <f>K107-J107</f>
        <v>77.949484460070494</v>
      </c>
      <c r="L149" s="208">
        <f>L107-K107</f>
        <v>85.601010658809287</v>
      </c>
      <c r="P149" s="4"/>
      <c r="Q149" s="3"/>
      <c r="AE149" s="1"/>
    </row>
    <row r="150" spans="1:31" ht="13.5" customHeight="1" x14ac:dyDescent="0.2">
      <c r="A150" s="3" t="s">
        <v>96</v>
      </c>
      <c r="E150" s="4"/>
      <c r="H150" s="4">
        <f>SUM(H145:H149)</f>
        <v>1519.1565459699464</v>
      </c>
      <c r="I150" s="4">
        <f>SUM(I145:I149)</f>
        <v>1581.1990057626267</v>
      </c>
      <c r="J150" s="4">
        <f>SUM(J145:J149)</f>
        <v>1831.2643076974437</v>
      </c>
      <c r="K150" s="4">
        <f>SUM(K145:K149)</f>
        <v>1920.824880150321</v>
      </c>
      <c r="L150" s="4">
        <f>SUM(L145:L149)</f>
        <v>2249.9059421788183</v>
      </c>
      <c r="P150" s="4"/>
      <c r="Q150" s="3"/>
      <c r="AE150" s="1"/>
    </row>
    <row r="151" spans="1:31" ht="13.5" customHeight="1" x14ac:dyDescent="0.2">
      <c r="A151" s="3"/>
      <c r="E151" s="4"/>
      <c r="H151" s="207"/>
      <c r="I151" s="207"/>
      <c r="J151" s="207"/>
      <c r="K151" s="207"/>
      <c r="L151" s="207"/>
      <c r="P151" s="4"/>
      <c r="Q151" s="3"/>
      <c r="AE151" s="1"/>
    </row>
    <row r="152" spans="1:31" ht="13.5" customHeight="1" x14ac:dyDescent="0.2">
      <c r="A152" s="43" t="s">
        <v>97</v>
      </c>
      <c r="B152" s="43"/>
      <c r="C152" s="43"/>
      <c r="D152" s="43"/>
      <c r="E152" s="44"/>
      <c r="F152" s="43"/>
      <c r="G152" s="43"/>
      <c r="H152" s="44">
        <f>-H31</f>
        <v>0</v>
      </c>
      <c r="I152" s="44">
        <f>-I31</f>
        <v>0</v>
      </c>
      <c r="J152" s="44">
        <f>-J31</f>
        <v>0</v>
      </c>
      <c r="K152" s="44">
        <f>-K31</f>
        <v>0</v>
      </c>
      <c r="L152" s="44">
        <f>-L31</f>
        <v>0</v>
      </c>
      <c r="P152" s="4"/>
      <c r="Q152" s="3"/>
      <c r="AE152" s="1"/>
    </row>
    <row r="153" spans="1:31" ht="13.5" customHeight="1" x14ac:dyDescent="0.2">
      <c r="A153" s="3" t="s">
        <v>98</v>
      </c>
      <c r="E153" s="4"/>
      <c r="H153" s="4">
        <f>H152</f>
        <v>0</v>
      </c>
      <c r="I153" s="4">
        <f t="shared" ref="I153:L153" si="26">I152</f>
        <v>0</v>
      </c>
      <c r="J153" s="4">
        <f t="shared" si="26"/>
        <v>0</v>
      </c>
      <c r="K153" s="4">
        <f t="shared" si="26"/>
        <v>0</v>
      </c>
      <c r="L153" s="4">
        <f t="shared" si="26"/>
        <v>0</v>
      </c>
      <c r="P153" s="4"/>
      <c r="Q153" s="3"/>
      <c r="AE153" s="1"/>
    </row>
    <row r="154" spans="1:31" ht="13.5" customHeight="1" x14ac:dyDescent="0.2">
      <c r="A154" s="3"/>
      <c r="E154" s="4"/>
      <c r="H154" s="207"/>
      <c r="I154" s="207"/>
      <c r="J154" s="207"/>
      <c r="K154" s="207"/>
      <c r="L154" s="207"/>
      <c r="P154" s="4"/>
      <c r="Q154" s="3"/>
      <c r="AE154" s="1"/>
    </row>
    <row r="155" spans="1:31" ht="13.5" customHeight="1" x14ac:dyDescent="0.2">
      <c r="A155" s="3" t="s">
        <v>99</v>
      </c>
      <c r="E155" s="4"/>
      <c r="H155" s="207">
        <f>H108-G108</f>
        <v>0</v>
      </c>
      <c r="I155" s="207">
        <f>I108-H108</f>
        <v>43.680000000000007</v>
      </c>
      <c r="J155" s="207">
        <f>J108-I108</f>
        <v>5.2416000000000125</v>
      </c>
      <c r="K155" s="207">
        <f>K108-J108</f>
        <v>5.870592000000002</v>
      </c>
      <c r="L155" s="207">
        <f>L108-K108</f>
        <v>6.5750630400000176</v>
      </c>
      <c r="P155" s="4"/>
      <c r="Q155" s="3"/>
      <c r="AE155" s="1"/>
    </row>
    <row r="156" spans="1:31" ht="13.5" customHeight="1" x14ac:dyDescent="0.2">
      <c r="A156" s="43" t="s">
        <v>100</v>
      </c>
      <c r="B156" s="43"/>
      <c r="C156" s="43"/>
      <c r="D156" s="43"/>
      <c r="E156" s="44"/>
      <c r="F156" s="43"/>
      <c r="G156" s="43"/>
      <c r="H156" s="208">
        <f>H111-G111</f>
        <v>0</v>
      </c>
      <c r="I156" s="208">
        <f>I111-H111</f>
        <v>-43.680000000000007</v>
      </c>
      <c r="J156" s="208">
        <f>J111-I111</f>
        <v>-48.921600000000012</v>
      </c>
      <c r="K156" s="208">
        <f>K111-J111</f>
        <v>-54.792192000000028</v>
      </c>
      <c r="L156" s="208">
        <f>L111-K111</f>
        <v>-61.367255040000032</v>
      </c>
      <c r="P156" s="4"/>
      <c r="Q156" s="3"/>
      <c r="AE156" s="1"/>
    </row>
    <row r="157" spans="1:31" ht="13.5" customHeight="1" x14ac:dyDescent="0.2">
      <c r="A157" s="3" t="s">
        <v>101</v>
      </c>
      <c r="E157" s="4"/>
      <c r="H157" s="54">
        <f>SUM(H155:H156)</f>
        <v>0</v>
      </c>
      <c r="I157" s="54">
        <f>SUM(I155:I156)</f>
        <v>0</v>
      </c>
      <c r="J157" s="54">
        <f>SUM(J155:J156)</f>
        <v>-43.68</v>
      </c>
      <c r="K157" s="54">
        <f>SUM(K155:K156)</f>
        <v>-48.921600000000026</v>
      </c>
      <c r="L157" s="54">
        <f>SUM(L155:L156)</f>
        <v>-54.792192000000014</v>
      </c>
      <c r="P157" s="4"/>
      <c r="Q157" s="3"/>
      <c r="AE157" s="1"/>
    </row>
    <row r="158" spans="1:31" ht="13.5" customHeight="1" x14ac:dyDescent="0.2">
      <c r="A158" s="3"/>
      <c r="E158" s="4"/>
      <c r="F158" s="43"/>
      <c r="G158" s="43"/>
      <c r="H158" s="206"/>
      <c r="I158" s="206"/>
      <c r="J158" s="206"/>
      <c r="K158" s="206"/>
      <c r="L158" s="206"/>
      <c r="P158" s="4"/>
      <c r="Q158" s="3"/>
      <c r="AE158" s="1"/>
    </row>
    <row r="159" spans="1:31" ht="13.5" customHeight="1" thickBot="1" x14ac:dyDescent="0.25">
      <c r="A159" s="171" t="s">
        <v>102</v>
      </c>
      <c r="B159" s="171"/>
      <c r="C159" s="171"/>
      <c r="D159" s="171"/>
      <c r="E159" s="180"/>
      <c r="F159" s="171"/>
      <c r="G159" s="171"/>
      <c r="H159" s="172">
        <f>H150+H153+H157</f>
        <v>1519.1565459699464</v>
      </c>
      <c r="I159" s="172">
        <f>I150+I153+I157</f>
        <v>1581.1990057626267</v>
      </c>
      <c r="J159" s="172">
        <f>J150+J153+J157</f>
        <v>1787.5843076974436</v>
      </c>
      <c r="K159" s="172">
        <f>K150+K153+K157</f>
        <v>1871.9032801503208</v>
      </c>
      <c r="L159" s="172">
        <f>L150+L153+L157</f>
        <v>2195.1137501788185</v>
      </c>
      <c r="P159" s="4"/>
      <c r="Q159" s="3"/>
      <c r="AE159" s="1"/>
    </row>
    <row r="160" spans="1:31" ht="13.5" customHeight="1" thickTop="1" x14ac:dyDescent="0.2">
      <c r="A160" s="7"/>
      <c r="B160" s="7"/>
      <c r="C160" s="7"/>
      <c r="D160" s="7"/>
      <c r="E160" s="26"/>
      <c r="H160" s="49"/>
      <c r="I160" s="49"/>
      <c r="J160" s="49"/>
      <c r="K160" s="49"/>
      <c r="L160" s="49"/>
      <c r="P160" s="4"/>
      <c r="Q160" s="3"/>
      <c r="AE160" s="1"/>
    </row>
    <row r="161" spans="1:31" ht="13.5" customHeight="1" x14ac:dyDescent="0.2">
      <c r="A161" s="3"/>
      <c r="E161" s="4"/>
      <c r="H161" s="51"/>
      <c r="I161" s="51"/>
      <c r="J161" s="51"/>
      <c r="K161" s="51"/>
      <c r="L161" s="51"/>
      <c r="P161" s="4"/>
      <c r="Q161" s="3"/>
      <c r="AE161" s="1"/>
    </row>
    <row r="162" spans="1:31" ht="13.5" customHeight="1" x14ac:dyDescent="0.2">
      <c r="A162" s="3"/>
      <c r="E162" s="4"/>
      <c r="F162" s="32" t="s">
        <v>0</v>
      </c>
      <c r="G162" s="33"/>
      <c r="H162" s="32" t="s">
        <v>1</v>
      </c>
      <c r="I162" s="34"/>
      <c r="J162" s="34"/>
      <c r="K162" s="34"/>
      <c r="L162" s="33"/>
      <c r="P162" s="4"/>
      <c r="Q162" s="3"/>
      <c r="AE162" s="1"/>
    </row>
    <row r="163" spans="1:31" ht="13.5" customHeight="1" thickBot="1" x14ac:dyDescent="0.25">
      <c r="A163" s="3"/>
      <c r="E163" s="4"/>
      <c r="F163" s="35">
        <f>+F10</f>
        <v>2020</v>
      </c>
      <c r="G163" s="35">
        <f t="shared" ref="G163:L163" si="27">+F163+1</f>
        <v>2021</v>
      </c>
      <c r="H163" s="35">
        <f t="shared" si="27"/>
        <v>2022</v>
      </c>
      <c r="I163" s="35">
        <f t="shared" si="27"/>
        <v>2023</v>
      </c>
      <c r="J163" s="35">
        <f t="shared" si="27"/>
        <v>2024</v>
      </c>
      <c r="K163" s="35">
        <f t="shared" si="27"/>
        <v>2025</v>
      </c>
      <c r="L163" s="35">
        <f t="shared" si="27"/>
        <v>2026</v>
      </c>
      <c r="P163" s="4"/>
      <c r="Q163" s="3"/>
      <c r="AE163" s="1"/>
    </row>
    <row r="164" spans="1:31" ht="13.5" customHeight="1" thickTop="1" x14ac:dyDescent="0.2">
      <c r="A164" s="3" t="s">
        <v>103</v>
      </c>
      <c r="E164" s="4"/>
      <c r="P164" s="4"/>
      <c r="Q164" s="3"/>
      <c r="AE164" s="1"/>
    </row>
    <row r="165" spans="1:31" ht="13.5" customHeight="1" x14ac:dyDescent="0.2">
      <c r="A165" s="3"/>
      <c r="C165" s="3" t="s">
        <v>104</v>
      </c>
      <c r="F165" s="39"/>
      <c r="G165" s="39">
        <f t="shared" ref="G165:L165" si="28">G87/G80</f>
        <v>1.18E-2</v>
      </c>
      <c r="H165" s="39">
        <f t="shared" si="28"/>
        <v>7.1428571428571411E-2</v>
      </c>
      <c r="I165" s="39">
        <f t="shared" si="28"/>
        <v>0.10406122448979596</v>
      </c>
      <c r="J165" s="39">
        <f t="shared" si="28"/>
        <v>0.13438145043731778</v>
      </c>
      <c r="K165" s="39">
        <f t="shared" si="28"/>
        <v>0.28971771249999989</v>
      </c>
      <c r="L165" s="39">
        <f t="shared" si="28"/>
        <v>0.30244574593749984</v>
      </c>
      <c r="P165" s="4"/>
      <c r="Q165" s="3"/>
      <c r="AE165" s="1"/>
    </row>
    <row r="166" spans="1:31" ht="13.5" customHeight="1" x14ac:dyDescent="0.2">
      <c r="A166" s="3"/>
      <c r="B166" s="3" t="s">
        <v>105</v>
      </c>
      <c r="C166" s="7" t="s">
        <v>106</v>
      </c>
      <c r="D166" s="7"/>
      <c r="E166" s="7"/>
      <c r="F166" s="209"/>
      <c r="G166" s="209">
        <f t="shared" ref="G166:L166" si="29">1-G22</f>
        <v>0.80200000000000005</v>
      </c>
      <c r="H166" s="209">
        <f t="shared" si="29"/>
        <v>0.80200000000000005</v>
      </c>
      <c r="I166" s="209">
        <f t="shared" si="29"/>
        <v>0.80200000000000005</v>
      </c>
      <c r="J166" s="209">
        <f t="shared" si="29"/>
        <v>0.80200000000000005</v>
      </c>
      <c r="K166" s="209">
        <f t="shared" si="29"/>
        <v>0.80200000000000005</v>
      </c>
      <c r="L166" s="209">
        <f t="shared" si="29"/>
        <v>0.80200000000000005</v>
      </c>
      <c r="P166" s="4"/>
      <c r="Q166" s="3"/>
      <c r="AE166" s="1"/>
    </row>
    <row r="167" spans="1:31" ht="13.5" customHeight="1" x14ac:dyDescent="0.2">
      <c r="A167" s="3"/>
      <c r="B167" s="181" t="s">
        <v>107</v>
      </c>
      <c r="C167" s="181" t="s">
        <v>108</v>
      </c>
      <c r="D167" s="181"/>
      <c r="E167" s="181"/>
      <c r="F167" s="39"/>
      <c r="G167" s="39">
        <f t="shared" ref="G167:L167" si="30">G165*G166</f>
        <v>9.4636000000000008E-3</v>
      </c>
      <c r="H167" s="39">
        <f t="shared" si="30"/>
        <v>5.7285714285714273E-2</v>
      </c>
      <c r="I167" s="39">
        <f t="shared" si="30"/>
        <v>8.3457102040816369E-2</v>
      </c>
      <c r="J167" s="39">
        <f t="shared" si="30"/>
        <v>0.10777392325072886</v>
      </c>
      <c r="K167" s="39">
        <f t="shared" si="30"/>
        <v>0.23235360542499991</v>
      </c>
      <c r="L167" s="39">
        <f t="shared" si="30"/>
        <v>0.2425614882418749</v>
      </c>
      <c r="P167" s="4"/>
      <c r="Q167" s="3"/>
      <c r="AE167" s="1"/>
    </row>
    <row r="168" spans="1:31" ht="13.5" customHeight="1" x14ac:dyDescent="0.2">
      <c r="A168" s="3"/>
      <c r="B168" s="7"/>
      <c r="C168" s="7"/>
      <c r="D168" s="7"/>
      <c r="E168" s="7"/>
      <c r="F168" s="46"/>
      <c r="G168" s="46"/>
      <c r="H168" s="46"/>
      <c r="I168" s="46"/>
      <c r="J168" s="46"/>
      <c r="K168" s="46"/>
      <c r="L168" s="46"/>
      <c r="P168" s="4"/>
      <c r="Q168" s="3"/>
      <c r="AE168" s="1"/>
    </row>
    <row r="169" spans="1:31" ht="13.5" customHeight="1" x14ac:dyDescent="0.2">
      <c r="A169" s="3"/>
      <c r="B169" s="43" t="s">
        <v>105</v>
      </c>
      <c r="C169" s="43" t="s">
        <v>109</v>
      </c>
      <c r="D169" s="43"/>
      <c r="E169" s="43"/>
      <c r="F169" s="210"/>
      <c r="G169" s="210">
        <f t="shared" ref="G169:L169" si="31">G80/G105</f>
        <v>1.202212070209185</v>
      </c>
      <c r="H169" s="210">
        <f t="shared" si="31"/>
        <v>1.088058926324178</v>
      </c>
      <c r="I169" s="210">
        <f t="shared" si="31"/>
        <v>1.0897332531408082</v>
      </c>
      <c r="J169" s="210">
        <f t="shared" si="31"/>
        <v>1.0686675156650742</v>
      </c>
      <c r="K169" s="210">
        <f t="shared" si="31"/>
        <v>0.92799530217109372</v>
      </c>
      <c r="L169" s="210">
        <f t="shared" si="31"/>
        <v>0.82283560222077456</v>
      </c>
      <c r="P169" s="4"/>
      <c r="Q169" s="3"/>
      <c r="AE169" s="1"/>
    </row>
    <row r="170" spans="1:31" ht="13.5" customHeight="1" x14ac:dyDescent="0.2">
      <c r="A170" s="3"/>
      <c r="B170" s="3" t="s">
        <v>107</v>
      </c>
      <c r="C170" s="7" t="s">
        <v>110</v>
      </c>
      <c r="D170" s="7"/>
      <c r="E170" s="7"/>
      <c r="F170" s="39"/>
      <c r="G170" s="39">
        <f t="shared" ref="G170:L170" si="32">G169*G167</f>
        <v>1.1377254147631645E-2</v>
      </c>
      <c r="H170" s="39">
        <f t="shared" si="32"/>
        <v>6.2330232779427897E-2</v>
      </c>
      <c r="I170" s="39">
        <f t="shared" si="32"/>
        <v>9.0945979304643196E-2</v>
      </c>
      <c r="J170" s="39">
        <f t="shared" si="32"/>
        <v>0.1151744908138348</v>
      </c>
      <c r="K170" s="39">
        <f t="shared" si="32"/>
        <v>0.21562305427691589</v>
      </c>
      <c r="L170" s="39">
        <f t="shared" si="32"/>
        <v>0.19958822825307046</v>
      </c>
      <c r="P170" s="4"/>
      <c r="Q170" s="3"/>
      <c r="AE170" s="1"/>
    </row>
    <row r="171" spans="1:31" ht="13.5" customHeight="1" x14ac:dyDescent="0.2">
      <c r="A171" s="3"/>
      <c r="C171" s="7"/>
      <c r="D171" s="7"/>
      <c r="E171" s="7"/>
      <c r="F171" s="46"/>
      <c r="G171" s="46"/>
      <c r="H171" s="46"/>
      <c r="I171" s="46"/>
      <c r="J171" s="46"/>
      <c r="K171" s="46"/>
      <c r="L171" s="46"/>
      <c r="P171" s="4"/>
      <c r="Q171" s="3"/>
      <c r="AE171" s="1"/>
    </row>
    <row r="172" spans="1:31" ht="13.5" customHeight="1" x14ac:dyDescent="0.2">
      <c r="A172" s="3"/>
      <c r="B172" s="43" t="s">
        <v>105</v>
      </c>
      <c r="C172" s="43" t="s">
        <v>111</v>
      </c>
      <c r="D172" s="43"/>
      <c r="E172" s="43"/>
      <c r="F172" s="210"/>
      <c r="G172" s="210">
        <f t="shared" ref="G172:L172" si="33">G105/G112</f>
        <v>1</v>
      </c>
      <c r="H172" s="210">
        <f t="shared" si="33"/>
        <v>1.1467120944103721</v>
      </c>
      <c r="I172" s="210">
        <f t="shared" si="33"/>
        <v>1.1436932969206983</v>
      </c>
      <c r="J172" s="210">
        <f t="shared" si="33"/>
        <v>1.1288761824927804</v>
      </c>
      <c r="K172" s="210">
        <f t="shared" si="33"/>
        <v>1.101246134659035</v>
      </c>
      <c r="L172" s="210">
        <f t="shared" si="33"/>
        <v>1.0818555296278665</v>
      </c>
      <c r="P172" s="4"/>
      <c r="Q172" s="3"/>
      <c r="AE172" s="1"/>
    </row>
    <row r="173" spans="1:31" ht="13.5" customHeight="1" x14ac:dyDescent="0.2">
      <c r="A173" s="3"/>
      <c r="B173" s="3" t="s">
        <v>107</v>
      </c>
      <c r="C173" s="3" t="s">
        <v>112</v>
      </c>
      <c r="F173" s="39"/>
      <c r="G173" s="39">
        <f t="shared" ref="G173:L173" si="34">G170*G172</f>
        <v>1.1377254147631645E-2</v>
      </c>
      <c r="H173" s="39">
        <f t="shared" si="34"/>
        <v>7.1474831775583794E-2</v>
      </c>
      <c r="I173" s="39">
        <f t="shared" si="34"/>
        <v>0.10401430691260898</v>
      </c>
      <c r="J173" s="39">
        <f t="shared" si="34"/>
        <v>0.13001773951047163</v>
      </c>
      <c r="K173" s="39">
        <f t="shared" si="34"/>
        <v>0.23745405506582892</v>
      </c>
      <c r="L173" s="39">
        <f t="shared" si="34"/>
        <v>0.21592562838421303</v>
      </c>
      <c r="P173" s="4"/>
      <c r="Q173" s="3"/>
      <c r="AE173" s="1"/>
    </row>
    <row r="174" spans="1:31" ht="13.5" customHeight="1" x14ac:dyDescent="0.2">
      <c r="A174" s="3"/>
      <c r="E174" s="4"/>
      <c r="P174" s="4"/>
      <c r="Q174" s="3"/>
      <c r="AE174" s="1"/>
    </row>
    <row r="175" spans="1:31" ht="13.5" customHeight="1" x14ac:dyDescent="0.2">
      <c r="A175" s="3" t="s">
        <v>113</v>
      </c>
      <c r="P175" s="4"/>
      <c r="Q175" s="3"/>
      <c r="AE175" s="1"/>
    </row>
    <row r="176" spans="1:31" ht="13.5" customHeight="1" x14ac:dyDescent="0.2">
      <c r="A176" s="3"/>
      <c r="B176" s="3" t="s">
        <v>6</v>
      </c>
      <c r="F176" s="211" t="s">
        <v>77</v>
      </c>
      <c r="G176" s="211" t="s">
        <v>77</v>
      </c>
      <c r="H176" s="39">
        <f>(H80-G80)/G80</f>
        <v>0.12000000000000018</v>
      </c>
      <c r="I176" s="39">
        <f>(I80-H80)/H80</f>
        <v>0.12000000000000015</v>
      </c>
      <c r="J176" s="39">
        <f>(J80-I80)/I80</f>
        <v>0.12000000000000016</v>
      </c>
      <c r="K176" s="39">
        <f>(K80-J80)/J80</f>
        <v>0.12000000000000006</v>
      </c>
      <c r="L176" s="39">
        <f>(L80-K80)/K80</f>
        <v>0.12000000000000008</v>
      </c>
      <c r="P176" s="4"/>
      <c r="Q176" s="3"/>
      <c r="AE176" s="1"/>
    </row>
    <row r="177" spans="1:31" ht="13.5" customHeight="1" x14ac:dyDescent="0.2">
      <c r="A177" s="3"/>
      <c r="B177" s="3" t="s">
        <v>114</v>
      </c>
      <c r="F177" s="211" t="s">
        <v>77</v>
      </c>
      <c r="G177" s="211" t="s">
        <v>77</v>
      </c>
      <c r="H177" s="39">
        <f>(H87-G87)/G87</f>
        <v>5.7796610169491522</v>
      </c>
      <c r="I177" s="39">
        <f>(I87-H87)/H87</f>
        <v>0.63168000000000124</v>
      </c>
      <c r="J177" s="39">
        <f>(J87-I87)/I87</f>
        <v>0.44633339870562799</v>
      </c>
      <c r="K177" s="39">
        <f>(K87-J87)/J87</f>
        <v>1.4146475346413634</v>
      </c>
      <c r="L177" s="39">
        <f>(L87-K87)/K87</f>
        <v>0.16920443878625463</v>
      </c>
      <c r="P177" s="4"/>
      <c r="Q177" s="3"/>
      <c r="AE177" s="1"/>
    </row>
    <row r="178" spans="1:31" ht="13.5" customHeight="1" x14ac:dyDescent="0.2">
      <c r="A178" s="3"/>
      <c r="B178" s="3" t="s">
        <v>115</v>
      </c>
      <c r="F178" s="211" t="s">
        <v>77</v>
      </c>
      <c r="G178" s="211" t="s">
        <v>77</v>
      </c>
      <c r="H178" s="39">
        <f>(H96-G96)/G96</f>
        <v>5.9591525423728822</v>
      </c>
      <c r="I178" s="39">
        <f>(I96-H96)/H96</f>
        <v>0.65238696865413148</v>
      </c>
      <c r="J178" s="39">
        <f>(J96-I96)/I96</f>
        <v>0.45267844063805601</v>
      </c>
      <c r="K178" s="39">
        <f>(K96-J96)/J96</f>
        <v>1.3730835915633819</v>
      </c>
      <c r="L178" s="39">
        <f>(L96-K96)/K96</f>
        <v>0.17290563418741711</v>
      </c>
      <c r="P178" s="4"/>
      <c r="Q178" s="3"/>
      <c r="AE178" s="1"/>
    </row>
    <row r="179" spans="1:31" ht="13.5" customHeight="1" x14ac:dyDescent="0.2">
      <c r="A179" s="3"/>
      <c r="B179" s="3" t="s">
        <v>86</v>
      </c>
      <c r="F179" s="211" t="s">
        <v>77</v>
      </c>
      <c r="G179" s="211" t="s">
        <v>77</v>
      </c>
      <c r="H179" s="39">
        <f t="shared" ref="H179:L179" si="35">(H105-G105)/G105</f>
        <v>0.23750422523817952</v>
      </c>
      <c r="I179" s="39">
        <f t="shared" si="35"/>
        <v>0.11827916966907183</v>
      </c>
      <c r="J179" s="39">
        <f t="shared" si="35"/>
        <v>0.14207761125605001</v>
      </c>
      <c r="K179" s="39">
        <f t="shared" si="35"/>
        <v>0.28977766885743389</v>
      </c>
      <c r="L179" s="39">
        <f t="shared" si="35"/>
        <v>0.26313778308386371</v>
      </c>
      <c r="P179" s="4"/>
      <c r="Q179" s="3"/>
      <c r="AE179" s="1"/>
    </row>
    <row r="180" spans="1:31" s="7" customFormat="1" x14ac:dyDescent="0.2">
      <c r="G180" s="83"/>
      <c r="H180" s="83"/>
      <c r="I180" s="83"/>
      <c r="J180" s="83"/>
      <c r="K180" s="83"/>
      <c r="L180" s="83"/>
      <c r="M180" s="83"/>
      <c r="Q180" s="26"/>
    </row>
    <row r="181" spans="1:31" s="7" customFormat="1" x14ac:dyDescent="0.2">
      <c r="G181" s="70"/>
      <c r="H181" s="70"/>
      <c r="I181" s="70"/>
      <c r="J181" s="70"/>
      <c r="K181" s="70"/>
      <c r="L181" s="70"/>
      <c r="M181" s="70"/>
      <c r="Q181" s="26"/>
    </row>
    <row r="182" spans="1:31" s="7" customFormat="1" x14ac:dyDescent="0.2">
      <c r="G182" s="67"/>
      <c r="H182" s="67"/>
      <c r="I182" s="67"/>
      <c r="J182" s="67"/>
      <c r="K182" s="67"/>
      <c r="L182" s="67"/>
      <c r="M182" s="67"/>
      <c r="Q182" s="26"/>
    </row>
    <row r="183" spans="1:31" s="7" customFormat="1" x14ac:dyDescent="0.2">
      <c r="G183" s="67"/>
      <c r="H183" s="67"/>
      <c r="I183" s="67"/>
      <c r="J183" s="67"/>
      <c r="K183" s="67"/>
      <c r="L183" s="67"/>
      <c r="M183" s="67"/>
      <c r="Q183" s="26"/>
    </row>
    <row r="184" spans="1:31" s="7" customFormat="1" x14ac:dyDescent="0.2">
      <c r="G184" s="67"/>
      <c r="H184" s="67"/>
      <c r="I184" s="67"/>
      <c r="J184" s="67"/>
      <c r="K184" s="67"/>
      <c r="L184" s="67"/>
      <c r="M184" s="26"/>
      <c r="Q184" s="26"/>
    </row>
    <row r="185" spans="1:31" s="7" customFormat="1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Q185" s="26"/>
    </row>
    <row r="186" spans="1:31" s="7" customFormat="1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Q186" s="26"/>
    </row>
    <row r="187" spans="1:31" s="7" customFormat="1" x14ac:dyDescent="0.2">
      <c r="B187" s="71"/>
      <c r="C187" s="71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Q187" s="26"/>
    </row>
    <row r="188" spans="1:31" s="15" customFormat="1" ht="25.5" x14ac:dyDescent="0.35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Q188" s="27"/>
    </row>
    <row r="189" spans="1:31" s="15" customFormat="1" ht="25.5" x14ac:dyDescent="0.35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Q189" s="27"/>
    </row>
    <row r="190" spans="1:31" s="7" customFormat="1" x14ac:dyDescent="0.2">
      <c r="Q190" s="26"/>
    </row>
    <row r="191" spans="1:31" s="7" customFormat="1" x14ac:dyDescent="0.2">
      <c r="Q191" s="26"/>
    </row>
    <row r="192" spans="1:31" s="7" customFormat="1" x14ac:dyDescent="0.2">
      <c r="I192" s="168"/>
      <c r="J192" s="168"/>
      <c r="K192" s="168"/>
      <c r="L192" s="168"/>
      <c r="M192" s="168"/>
      <c r="Q192" s="26"/>
    </row>
    <row r="193" spans="9:17" s="7" customFormat="1" ht="6.75" customHeight="1" x14ac:dyDescent="0.2">
      <c r="Q193" s="26"/>
    </row>
    <row r="194" spans="9:17" s="7" customFormat="1" x14ac:dyDescent="0.2">
      <c r="I194" s="49"/>
      <c r="J194" s="49"/>
      <c r="K194" s="49"/>
      <c r="L194" s="49"/>
      <c r="M194" s="49"/>
      <c r="Q194" s="26"/>
    </row>
    <row r="195" spans="9:17" s="7" customFormat="1" x14ac:dyDescent="0.2">
      <c r="I195" s="26"/>
      <c r="J195" s="26"/>
      <c r="K195" s="26"/>
      <c r="L195" s="26"/>
      <c r="M195" s="26"/>
      <c r="Q195" s="26"/>
    </row>
    <row r="196" spans="9:17" s="7" customFormat="1" x14ac:dyDescent="0.2">
      <c r="I196" s="49"/>
      <c r="J196" s="49"/>
      <c r="K196" s="49"/>
      <c r="L196" s="49"/>
      <c r="M196" s="49"/>
      <c r="Q196" s="26"/>
    </row>
    <row r="197" spans="9:17" s="7" customFormat="1" ht="8.65" customHeight="1" x14ac:dyDescent="0.2">
      <c r="I197" s="51"/>
      <c r="J197" s="51"/>
      <c r="K197" s="51"/>
      <c r="L197" s="51"/>
      <c r="M197" s="51"/>
      <c r="Q197" s="26"/>
    </row>
    <row r="198" spans="9:17" s="7" customFormat="1" x14ac:dyDescent="0.2">
      <c r="I198" s="26"/>
      <c r="J198" s="26"/>
      <c r="K198" s="26"/>
      <c r="L198" s="26"/>
      <c r="M198" s="26"/>
      <c r="Q198" s="26"/>
    </row>
    <row r="199" spans="9:17" s="7" customFormat="1" x14ac:dyDescent="0.2">
      <c r="I199" s="26"/>
      <c r="J199" s="26"/>
      <c r="K199" s="26"/>
      <c r="L199" s="26"/>
      <c r="M199" s="26"/>
      <c r="Q199" s="26"/>
    </row>
    <row r="200" spans="9:17" s="7" customFormat="1" x14ac:dyDescent="0.2">
      <c r="I200" s="26"/>
      <c r="J200" s="26"/>
      <c r="K200" s="26"/>
      <c r="L200" s="26"/>
      <c r="M200" s="26"/>
      <c r="Q200" s="26"/>
    </row>
    <row r="201" spans="9:17" s="7" customFormat="1" x14ac:dyDescent="0.2">
      <c r="I201" s="26"/>
      <c r="J201" s="26"/>
      <c r="K201" s="26"/>
      <c r="L201" s="26"/>
      <c r="M201" s="26"/>
      <c r="Q201" s="26"/>
    </row>
    <row r="202" spans="9:17" s="7" customFormat="1" x14ac:dyDescent="0.2">
      <c r="I202" s="40"/>
      <c r="J202" s="40"/>
      <c r="K202" s="40"/>
      <c r="L202" s="40"/>
      <c r="M202" s="40"/>
      <c r="Q202" s="26"/>
    </row>
    <row r="203" spans="9:17" s="7" customFormat="1" ht="9" customHeight="1" x14ac:dyDescent="0.2">
      <c r="I203" s="84"/>
      <c r="J203" s="84"/>
      <c r="K203" s="84"/>
      <c r="L203" s="84"/>
      <c r="M203" s="84"/>
      <c r="Q203" s="26"/>
    </row>
    <row r="204" spans="9:17" s="7" customFormat="1" x14ac:dyDescent="0.2">
      <c r="I204" s="26"/>
      <c r="J204" s="26"/>
      <c r="K204" s="26"/>
      <c r="L204" s="26"/>
      <c r="M204" s="26"/>
      <c r="Q204" s="26"/>
    </row>
    <row r="205" spans="9:17" s="7" customFormat="1" ht="9" customHeight="1" x14ac:dyDescent="0.2">
      <c r="I205" s="26"/>
      <c r="J205" s="26"/>
      <c r="K205" s="26"/>
      <c r="L205" s="26"/>
      <c r="M205" s="26"/>
      <c r="Q205" s="26"/>
    </row>
    <row r="206" spans="9:17" s="7" customFormat="1" x14ac:dyDescent="0.2">
      <c r="I206" s="26"/>
      <c r="J206" s="26"/>
      <c r="K206" s="26"/>
      <c r="L206" s="26"/>
      <c r="M206" s="26"/>
      <c r="Q206" s="26"/>
    </row>
    <row r="207" spans="9:17" s="7" customFormat="1" ht="9" customHeight="1" x14ac:dyDescent="0.2">
      <c r="I207" s="26"/>
      <c r="J207" s="26"/>
      <c r="K207" s="26"/>
      <c r="L207" s="26"/>
      <c r="M207" s="26"/>
      <c r="Q207" s="26"/>
    </row>
    <row r="208" spans="9:17" s="7" customFormat="1" x14ac:dyDescent="0.2">
      <c r="I208" s="26"/>
      <c r="J208" s="26"/>
      <c r="K208" s="26"/>
      <c r="L208" s="26"/>
      <c r="M208" s="26"/>
      <c r="Q208" s="26"/>
    </row>
    <row r="209" spans="7:17" s="7" customFormat="1" ht="9" customHeight="1" x14ac:dyDescent="0.2">
      <c r="I209" s="26"/>
      <c r="J209" s="26"/>
      <c r="K209" s="26"/>
      <c r="L209" s="26"/>
      <c r="M209" s="26"/>
      <c r="Q209" s="26"/>
    </row>
    <row r="210" spans="7:17" s="7" customFormat="1" x14ac:dyDescent="0.2">
      <c r="I210" s="26"/>
      <c r="J210" s="26"/>
      <c r="K210" s="26"/>
      <c r="L210" s="26"/>
      <c r="M210" s="26"/>
      <c r="Q210" s="26"/>
    </row>
    <row r="211" spans="7:17" s="7" customFormat="1" x14ac:dyDescent="0.2">
      <c r="G211" s="26"/>
      <c r="I211" s="26"/>
      <c r="J211" s="26"/>
      <c r="K211" s="26"/>
      <c r="L211" s="26"/>
      <c r="M211" s="26"/>
      <c r="Q211" s="26"/>
    </row>
    <row r="212" spans="7:17" s="7" customFormat="1" x14ac:dyDescent="0.2">
      <c r="G212" s="26"/>
      <c r="I212" s="26"/>
      <c r="J212" s="26"/>
      <c r="K212" s="26"/>
      <c r="L212" s="26"/>
      <c r="M212" s="26"/>
      <c r="Q212" s="26"/>
    </row>
    <row r="213" spans="7:17" s="7" customFormat="1" x14ac:dyDescent="0.2">
      <c r="G213" s="26"/>
      <c r="I213" s="26"/>
      <c r="J213" s="26"/>
      <c r="K213" s="26"/>
      <c r="L213" s="26"/>
      <c r="M213" s="26"/>
      <c r="Q213" s="26"/>
    </row>
    <row r="214" spans="7:17" s="7" customFormat="1" ht="9" customHeight="1" x14ac:dyDescent="0.2">
      <c r="G214" s="26"/>
      <c r="I214" s="26"/>
      <c r="J214" s="26"/>
      <c r="K214" s="26"/>
      <c r="L214" s="26"/>
      <c r="M214" s="26"/>
      <c r="Q214" s="26"/>
    </row>
    <row r="215" spans="7:17" s="7" customFormat="1" x14ac:dyDescent="0.2">
      <c r="G215" s="26"/>
      <c r="I215" s="26"/>
      <c r="J215" s="26"/>
      <c r="K215" s="26"/>
      <c r="L215" s="26"/>
      <c r="M215" s="26"/>
      <c r="Q215" s="26"/>
    </row>
    <row r="216" spans="7:17" s="7" customFormat="1" x14ac:dyDescent="0.2">
      <c r="G216" s="26"/>
      <c r="I216" s="26"/>
      <c r="J216" s="26"/>
      <c r="K216" s="26"/>
      <c r="L216" s="26"/>
      <c r="M216" s="26"/>
      <c r="Q216" s="26"/>
    </row>
    <row r="217" spans="7:17" s="7" customFormat="1" x14ac:dyDescent="0.2">
      <c r="G217" s="26"/>
      <c r="I217" s="26"/>
      <c r="J217" s="26"/>
      <c r="K217" s="26"/>
      <c r="L217" s="26"/>
      <c r="M217" s="26"/>
      <c r="Q217" s="26"/>
    </row>
    <row r="218" spans="7:17" s="7" customFormat="1" x14ac:dyDescent="0.2">
      <c r="G218" s="26"/>
      <c r="I218" s="26"/>
      <c r="J218" s="26"/>
      <c r="K218" s="26"/>
      <c r="L218" s="26"/>
      <c r="M218" s="26"/>
      <c r="Q218" s="26"/>
    </row>
    <row r="219" spans="7:17" s="7" customFormat="1" x14ac:dyDescent="0.2">
      <c r="I219" s="26"/>
      <c r="J219" s="26"/>
      <c r="K219" s="26"/>
      <c r="L219" s="26"/>
      <c r="M219" s="26"/>
      <c r="Q219" s="26"/>
    </row>
    <row r="220" spans="7:17" s="7" customFormat="1" x14ac:dyDescent="0.2">
      <c r="I220" s="54"/>
      <c r="J220" s="54"/>
      <c r="K220" s="54"/>
      <c r="L220" s="54"/>
      <c r="M220" s="54"/>
      <c r="Q220" s="26"/>
    </row>
    <row r="221" spans="7:17" s="7" customFormat="1" x14ac:dyDescent="0.2">
      <c r="I221" s="54"/>
      <c r="J221" s="54"/>
      <c r="K221" s="54"/>
      <c r="L221" s="54"/>
      <c r="M221" s="54"/>
      <c r="Q221" s="26"/>
    </row>
    <row r="222" spans="7:17" s="7" customFormat="1" ht="7.5" customHeight="1" x14ac:dyDescent="0.2">
      <c r="I222" s="54"/>
      <c r="J222" s="54"/>
      <c r="K222" s="54"/>
      <c r="L222" s="54"/>
      <c r="M222" s="54"/>
      <c r="Q222" s="26"/>
    </row>
    <row r="223" spans="7:17" s="7" customFormat="1" x14ac:dyDescent="0.2">
      <c r="I223" s="54"/>
      <c r="J223" s="54"/>
      <c r="K223" s="54"/>
      <c r="L223" s="54"/>
      <c r="M223" s="54"/>
      <c r="N223" s="85"/>
      <c r="Q223" s="26"/>
    </row>
    <row r="224" spans="7:17" s="7" customFormat="1" ht="9" customHeight="1" x14ac:dyDescent="0.2">
      <c r="I224" s="54"/>
      <c r="J224" s="54"/>
      <c r="K224" s="54"/>
      <c r="L224" s="54"/>
      <c r="M224" s="54"/>
      <c r="Q224" s="26"/>
    </row>
    <row r="225" spans="7:17" s="7" customFormat="1" x14ac:dyDescent="0.2">
      <c r="I225" s="54"/>
      <c r="J225" s="54"/>
      <c r="K225" s="54"/>
      <c r="L225" s="54"/>
      <c r="M225" s="54"/>
      <c r="N225" s="86"/>
      <c r="Q225" s="26"/>
    </row>
    <row r="226" spans="7:17" s="7" customFormat="1" ht="7.5" customHeight="1" x14ac:dyDescent="0.2">
      <c r="I226" s="55"/>
      <c r="J226" s="55"/>
      <c r="K226" s="55"/>
      <c r="L226" s="55"/>
      <c r="M226" s="55"/>
      <c r="Q226" s="26"/>
    </row>
    <row r="227" spans="7:17" s="7" customFormat="1" x14ac:dyDescent="0.2">
      <c r="I227" s="49"/>
      <c r="J227" s="49"/>
      <c r="K227" s="49"/>
      <c r="L227" s="49"/>
      <c r="M227" s="49"/>
      <c r="Q227" s="26"/>
    </row>
    <row r="228" spans="7:17" s="7" customFormat="1" x14ac:dyDescent="0.2">
      <c r="Q228" s="26"/>
    </row>
    <row r="229" spans="7:17" s="7" customFormat="1" x14ac:dyDescent="0.2">
      <c r="Q229" s="26"/>
    </row>
    <row r="230" spans="7:17" s="7" customFormat="1" x14ac:dyDescent="0.2">
      <c r="G230" s="87"/>
      <c r="H230" s="88"/>
      <c r="M230" s="88"/>
      <c r="Q230" s="26"/>
    </row>
    <row r="231" spans="7:17" s="7" customFormat="1" ht="6" customHeight="1" x14ac:dyDescent="0.2">
      <c r="G231" s="87"/>
      <c r="Q231" s="26"/>
    </row>
    <row r="232" spans="7:17" s="7" customFormat="1" x14ac:dyDescent="0.2">
      <c r="H232" s="49"/>
      <c r="Q232" s="26"/>
    </row>
    <row r="233" spans="7:17" s="7" customFormat="1" ht="6" customHeight="1" x14ac:dyDescent="0.2">
      <c r="H233" s="49"/>
      <c r="Q233" s="26"/>
    </row>
    <row r="234" spans="7:17" s="7" customFormat="1" ht="13.9" customHeight="1" x14ac:dyDescent="0.2">
      <c r="H234" s="49"/>
      <c r="Q234" s="26"/>
    </row>
    <row r="235" spans="7:17" s="7" customFormat="1" x14ac:dyDescent="0.2">
      <c r="H235" s="69"/>
      <c r="K235" s="72"/>
      <c r="Q235" s="26"/>
    </row>
    <row r="236" spans="7:17" s="7" customFormat="1" x14ac:dyDescent="0.2">
      <c r="H236" s="49"/>
      <c r="Q236" s="26"/>
    </row>
    <row r="237" spans="7:17" s="7" customFormat="1" x14ac:dyDescent="0.2">
      <c r="H237" s="26"/>
      <c r="K237" s="72"/>
      <c r="M237" s="55"/>
      <c r="Q237" s="26"/>
    </row>
    <row r="238" spans="7:17" s="7" customFormat="1" x14ac:dyDescent="0.2">
      <c r="H238" s="26"/>
      <c r="M238" s="55"/>
      <c r="Q238" s="26"/>
    </row>
    <row r="239" spans="7:17" s="7" customFormat="1" x14ac:dyDescent="0.2">
      <c r="H239" s="49"/>
      <c r="M239" s="55"/>
      <c r="Q239" s="26"/>
    </row>
    <row r="240" spans="7:17" s="7" customFormat="1" x14ac:dyDescent="0.2">
      <c r="H240" s="51"/>
      <c r="M240" s="55"/>
      <c r="Q240" s="26"/>
    </row>
    <row r="241" spans="2:20" s="7" customFormat="1" x14ac:dyDescent="0.2">
      <c r="H241" s="55"/>
      <c r="M241" s="55"/>
      <c r="Q241" s="26"/>
    </row>
    <row r="242" spans="2:20" s="7" customFormat="1" x14ac:dyDescent="0.2">
      <c r="G242" s="89"/>
      <c r="M242" s="55"/>
      <c r="Q242" s="26"/>
    </row>
    <row r="243" spans="2:20" s="7" customFormat="1" x14ac:dyDescent="0.2">
      <c r="H243" s="56"/>
      <c r="M243" s="55"/>
      <c r="Q243" s="26"/>
    </row>
    <row r="244" spans="2:20" s="7" customFormat="1" ht="5.65" customHeight="1" x14ac:dyDescent="0.2">
      <c r="G244" s="90"/>
      <c r="Q244" s="26"/>
    </row>
    <row r="245" spans="2:20" s="7" customFormat="1" ht="14.25" customHeight="1" x14ac:dyDescent="0.2">
      <c r="B245" s="71"/>
      <c r="G245" s="90"/>
      <c r="Q245" s="26"/>
    </row>
    <row r="246" spans="2:20" s="7" customFormat="1" x14ac:dyDescent="0.2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Q246" s="26"/>
    </row>
    <row r="247" spans="2:20" s="7" customFormat="1" ht="15" x14ac:dyDescent="0.2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O247" s="226"/>
      <c r="P247" s="227"/>
      <c r="Q247" s="12"/>
      <c r="R247" s="13"/>
      <c r="S247" s="13"/>
      <c r="T247" s="13"/>
    </row>
    <row r="248" spans="2:20" s="7" customFormat="1" ht="15.75" customHeight="1" x14ac:dyDescent="0.2"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O248" s="226"/>
      <c r="P248" s="227"/>
      <c r="Q248" s="12"/>
      <c r="R248" s="13"/>
      <c r="S248" s="13"/>
      <c r="T248" s="13"/>
    </row>
    <row r="249" spans="2:20" s="15" customFormat="1" ht="25.5" x14ac:dyDescent="0.35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O249" s="169"/>
      <c r="P249" s="169"/>
      <c r="Q249" s="14"/>
      <c r="R249" s="169"/>
      <c r="S249" s="169"/>
      <c r="T249" s="169"/>
    </row>
    <row r="250" spans="2:20" s="15" customFormat="1" ht="25.5" customHeight="1" x14ac:dyDescent="0.35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O250" s="228"/>
      <c r="P250" s="228"/>
      <c r="Q250" s="16"/>
      <c r="R250" s="17"/>
      <c r="S250" s="17"/>
      <c r="T250" s="17"/>
    </row>
    <row r="251" spans="2:20" s="7" customFormat="1" ht="15" x14ac:dyDescent="0.2">
      <c r="O251" s="170"/>
      <c r="P251" s="170"/>
      <c r="Q251" s="16"/>
      <c r="R251" s="18"/>
      <c r="S251" s="18"/>
      <c r="T251" s="18"/>
    </row>
    <row r="252" spans="2:20" s="7" customFormat="1" ht="15" x14ac:dyDescent="0.2">
      <c r="O252" s="19"/>
      <c r="P252" s="19"/>
      <c r="Q252" s="16"/>
      <c r="R252" s="17"/>
      <c r="S252" s="17"/>
      <c r="T252" s="17"/>
    </row>
    <row r="253" spans="2:20" s="7" customFormat="1" ht="15" x14ac:dyDescent="0.2">
      <c r="O253" s="19"/>
      <c r="P253" s="19"/>
      <c r="Q253" s="16"/>
      <c r="R253" s="17"/>
      <c r="S253" s="17"/>
      <c r="T253" s="17"/>
    </row>
    <row r="254" spans="2:20" s="7" customFormat="1" ht="16.5" customHeight="1" x14ac:dyDescent="0.25">
      <c r="C254" s="91"/>
      <c r="I254" s="70"/>
      <c r="O254" s="19"/>
      <c r="P254" s="19"/>
      <c r="Q254" s="16"/>
      <c r="R254" s="17"/>
      <c r="S254" s="17"/>
      <c r="T254" s="17"/>
    </row>
    <row r="255" spans="2:20" s="7" customFormat="1" ht="6" customHeight="1" x14ac:dyDescent="0.2">
      <c r="I255" s="70"/>
      <c r="O255" s="19"/>
      <c r="P255" s="19"/>
      <c r="Q255" s="16"/>
      <c r="R255" s="17"/>
      <c r="S255" s="17"/>
      <c r="T255" s="17"/>
    </row>
    <row r="256" spans="2:20" s="7" customFormat="1" ht="14.25" customHeight="1" x14ac:dyDescent="0.2">
      <c r="I256" s="70"/>
      <c r="O256" s="170"/>
      <c r="P256" s="170"/>
      <c r="Q256" s="16"/>
      <c r="R256" s="18"/>
      <c r="S256" s="18"/>
      <c r="T256" s="18"/>
    </row>
    <row r="257" spans="3:20" s="7" customFormat="1" ht="14.25" customHeight="1" x14ac:dyDescent="0.2">
      <c r="G257" s="73"/>
      <c r="H257" s="73"/>
      <c r="I257" s="70"/>
      <c r="O257" s="170"/>
      <c r="P257" s="170"/>
      <c r="Q257" s="16"/>
      <c r="R257" s="18"/>
      <c r="S257" s="18"/>
      <c r="T257" s="18"/>
    </row>
    <row r="258" spans="3:20" s="7" customFormat="1" ht="14.25" customHeight="1" x14ac:dyDescent="0.2">
      <c r="G258" s="168"/>
      <c r="H258" s="168"/>
      <c r="I258" s="92"/>
      <c r="O258" s="170"/>
      <c r="P258" s="20"/>
      <c r="Q258" s="16"/>
      <c r="R258" s="17"/>
      <c r="S258" s="18"/>
      <c r="T258" s="17"/>
    </row>
    <row r="259" spans="3:20" s="7" customFormat="1" ht="6" customHeight="1" x14ac:dyDescent="0.2">
      <c r="G259" s="168"/>
      <c r="H259" s="168"/>
      <c r="I259" s="70"/>
      <c r="O259" s="170"/>
      <c r="P259" s="20"/>
      <c r="Q259" s="16"/>
      <c r="R259" s="17"/>
      <c r="S259" s="18"/>
      <c r="T259" s="17"/>
    </row>
    <row r="260" spans="3:20" s="7" customFormat="1" ht="15" x14ac:dyDescent="0.2">
      <c r="G260" s="56"/>
      <c r="H260" s="56"/>
      <c r="K260" s="70"/>
      <c r="O260" s="170"/>
      <c r="P260" s="170"/>
      <c r="Q260" s="21"/>
      <c r="R260" s="22"/>
      <c r="S260" s="170"/>
      <c r="T260" s="170"/>
    </row>
    <row r="261" spans="3:20" s="7" customFormat="1" ht="13.9" customHeight="1" x14ac:dyDescent="0.2">
      <c r="G261" s="60"/>
      <c r="H261" s="60"/>
      <c r="O261" s="170"/>
      <c r="P261" s="170"/>
      <c r="Q261" s="224"/>
      <c r="R261" s="224"/>
      <c r="S261" s="224"/>
      <c r="T261" s="23"/>
    </row>
    <row r="262" spans="3:20" s="7" customFormat="1" ht="15.4" customHeight="1" x14ac:dyDescent="0.2">
      <c r="G262" s="40"/>
      <c r="H262" s="40"/>
      <c r="O262" s="170"/>
      <c r="P262" s="170"/>
      <c r="Q262" s="21"/>
      <c r="R262" s="170"/>
      <c r="S262" s="170"/>
      <c r="T262" s="18"/>
    </row>
    <row r="263" spans="3:20" s="7" customFormat="1" ht="10.5" customHeight="1" x14ac:dyDescent="0.2">
      <c r="O263" s="170"/>
      <c r="P263" s="170"/>
      <c r="Q263" s="224"/>
      <c r="R263" s="224"/>
      <c r="S263" s="224"/>
      <c r="T263" s="17"/>
    </row>
    <row r="264" spans="3:20" s="7" customFormat="1" ht="15.4" customHeight="1" x14ac:dyDescent="0.2">
      <c r="G264" s="40"/>
      <c r="H264" s="40"/>
      <c r="O264" s="24"/>
      <c r="P264" s="24"/>
      <c r="Q264" s="25"/>
      <c r="R264" s="24"/>
      <c r="S264" s="24"/>
      <c r="T264" s="24"/>
    </row>
    <row r="265" spans="3:20" s="7" customFormat="1" x14ac:dyDescent="0.2">
      <c r="Q265" s="26"/>
    </row>
    <row r="266" spans="3:20" s="7" customFormat="1" x14ac:dyDescent="0.2">
      <c r="Q266" s="26"/>
    </row>
    <row r="267" spans="3:20" s="7" customFormat="1" ht="18" x14ac:dyDescent="0.25">
      <c r="C267" s="91"/>
      <c r="Q267" s="26"/>
    </row>
    <row r="268" spans="3:20" s="7" customFormat="1" ht="6" customHeight="1" x14ac:dyDescent="0.25">
      <c r="C268" s="91"/>
      <c r="Q268" s="26"/>
    </row>
    <row r="269" spans="3:20" s="7" customFormat="1" ht="15" customHeight="1" x14ac:dyDescent="0.2">
      <c r="G269" s="60"/>
      <c r="Q269" s="26"/>
    </row>
    <row r="270" spans="3:20" s="7" customFormat="1" x14ac:dyDescent="0.2">
      <c r="G270" s="40"/>
      <c r="Q270" s="26"/>
    </row>
    <row r="271" spans="3:20" s="7" customFormat="1" x14ac:dyDescent="0.2">
      <c r="G271" s="40"/>
      <c r="Q271" s="26"/>
    </row>
    <row r="272" spans="3:20" s="7" customFormat="1" ht="9" customHeight="1" x14ac:dyDescent="0.2">
      <c r="G272" s="40"/>
      <c r="Q272" s="26"/>
    </row>
    <row r="273" spans="3:17" s="7" customFormat="1" ht="15.4" customHeight="1" x14ac:dyDescent="0.2">
      <c r="G273" s="40"/>
      <c r="Q273" s="26"/>
    </row>
    <row r="274" spans="3:17" s="7" customFormat="1" ht="15.4" customHeight="1" x14ac:dyDescent="0.2">
      <c r="Q274" s="26"/>
    </row>
    <row r="275" spans="3:17" s="7" customFormat="1" ht="15.4" customHeight="1" x14ac:dyDescent="0.2">
      <c r="Q275" s="26"/>
    </row>
    <row r="276" spans="3:17" s="7" customFormat="1" ht="15.4" customHeight="1" x14ac:dyDescent="0.25">
      <c r="C276" s="91"/>
      <c r="Q276" s="26"/>
    </row>
    <row r="277" spans="3:17" s="7" customFormat="1" ht="6" customHeight="1" x14ac:dyDescent="0.2">
      <c r="Q277" s="26"/>
    </row>
    <row r="278" spans="3:17" s="7" customFormat="1" ht="15.4" customHeight="1" x14ac:dyDescent="0.2">
      <c r="G278" s="49"/>
      <c r="Q278" s="26"/>
    </row>
    <row r="279" spans="3:17" s="7" customFormat="1" ht="12" customHeight="1" x14ac:dyDescent="0.2">
      <c r="Q279" s="26"/>
    </row>
    <row r="280" spans="3:17" s="7" customFormat="1" ht="15.4" customHeight="1" x14ac:dyDescent="0.2">
      <c r="G280" s="93"/>
      <c r="Q280" s="26"/>
    </row>
    <row r="281" spans="3:17" s="7" customFormat="1" ht="15.4" customHeight="1" x14ac:dyDescent="0.2">
      <c r="G281" s="56"/>
      <c r="Q281" s="26"/>
    </row>
    <row r="282" spans="3:17" s="7" customFormat="1" ht="15.4" customHeight="1" x14ac:dyDescent="0.2">
      <c r="G282" s="93"/>
      <c r="Q282" s="26"/>
    </row>
    <row r="283" spans="3:17" s="7" customFormat="1" ht="15.4" customHeight="1" x14ac:dyDescent="0.2">
      <c r="G283" s="49"/>
      <c r="Q283" s="26"/>
    </row>
    <row r="284" spans="3:17" s="7" customFormat="1" ht="15.4" customHeight="1" x14ac:dyDescent="0.2">
      <c r="Q284" s="26"/>
    </row>
    <row r="285" spans="3:17" s="7" customFormat="1" ht="15.4" customHeight="1" x14ac:dyDescent="0.25">
      <c r="C285" s="91"/>
      <c r="G285" s="94"/>
      <c r="H285" s="73"/>
      <c r="I285" s="168"/>
      <c r="J285" s="168"/>
      <c r="Q285" s="26"/>
    </row>
    <row r="286" spans="3:17" s="7" customFormat="1" ht="15.4" customHeight="1" x14ac:dyDescent="0.2">
      <c r="G286" s="168"/>
      <c r="H286" s="168"/>
      <c r="I286" s="168"/>
      <c r="J286" s="168"/>
      <c r="Q286" s="26"/>
    </row>
    <row r="287" spans="3:17" s="7" customFormat="1" ht="6.4" customHeight="1" x14ac:dyDescent="0.2">
      <c r="Q287" s="26"/>
    </row>
    <row r="288" spans="3:17" s="7" customFormat="1" ht="15.4" customHeight="1" x14ac:dyDescent="0.2">
      <c r="G288" s="49"/>
      <c r="H288" s="40"/>
      <c r="I288" s="40"/>
      <c r="J288" s="40"/>
      <c r="Q288" s="26"/>
    </row>
    <row r="289" spans="2:17" s="7" customFormat="1" ht="7.15" customHeight="1" x14ac:dyDescent="0.2">
      <c r="H289" s="40"/>
      <c r="I289" s="40"/>
      <c r="J289" s="40"/>
      <c r="Q289" s="26"/>
    </row>
    <row r="290" spans="2:17" s="7" customFormat="1" ht="15.4" customHeight="1" x14ac:dyDescent="0.2">
      <c r="G290" s="95"/>
      <c r="H290" s="40"/>
      <c r="I290" s="40"/>
      <c r="J290" s="40"/>
      <c r="Q290" s="26"/>
    </row>
    <row r="291" spans="2:17" s="7" customFormat="1" ht="6" customHeight="1" x14ac:dyDescent="0.2">
      <c r="H291" s="70"/>
      <c r="J291" s="40"/>
      <c r="Q291" s="26"/>
    </row>
    <row r="292" spans="2:17" s="7" customFormat="1" ht="15.4" customHeight="1" x14ac:dyDescent="0.2">
      <c r="G292" s="49"/>
      <c r="H292" s="40"/>
      <c r="J292" s="40"/>
      <c r="O292" s="96"/>
      <c r="Q292" s="26"/>
    </row>
    <row r="293" spans="2:17" s="7" customFormat="1" x14ac:dyDescent="0.2">
      <c r="Q293" s="26"/>
    </row>
    <row r="294" spans="2:17" s="7" customFormat="1" x14ac:dyDescent="0.2">
      <c r="B294" s="71"/>
      <c r="Q294" s="26"/>
    </row>
    <row r="295" spans="2:17" s="7" customFormat="1" x14ac:dyDescent="0.2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Q295" s="26"/>
    </row>
    <row r="296" spans="2:17" s="7" customFormat="1" x14ac:dyDescent="0.2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Q296" s="26"/>
    </row>
    <row r="297" spans="2:17" s="7" customFormat="1" x14ac:dyDescent="0.2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Q297" s="26"/>
    </row>
    <row r="298" spans="2:17" s="7" customFormat="1" ht="25.5" x14ac:dyDescent="0.35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15"/>
      <c r="Q298" s="26"/>
    </row>
    <row r="299" spans="2:17" s="7" customFormat="1" ht="25.5" x14ac:dyDescent="0.35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15"/>
      <c r="Q299" s="26"/>
    </row>
    <row r="300" spans="2:17" s="7" customFormat="1" x14ac:dyDescent="0.2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Q300" s="26"/>
    </row>
    <row r="301" spans="2:17" s="7" customFormat="1" x14ac:dyDescent="0.2">
      <c r="B301" s="73"/>
      <c r="C301" s="73"/>
      <c r="D301" s="73"/>
      <c r="F301" s="73"/>
      <c r="G301" s="73"/>
      <c r="H301" s="73"/>
      <c r="I301" s="73"/>
      <c r="J301" s="73"/>
      <c r="K301" s="73"/>
      <c r="L301" s="73"/>
      <c r="Q301" s="26"/>
    </row>
    <row r="302" spans="2:17" s="7" customFormat="1" x14ac:dyDescent="0.2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Q302" s="26"/>
    </row>
    <row r="303" spans="2:17" s="7" customFormat="1" x14ac:dyDescent="0.2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Q303" s="26"/>
    </row>
    <row r="304" spans="2:17" s="7" customFormat="1" x14ac:dyDescent="0.2">
      <c r="G304" s="168"/>
      <c r="H304" s="168"/>
      <c r="I304" s="168"/>
      <c r="J304" s="168"/>
      <c r="K304" s="168"/>
      <c r="L304" s="58"/>
      <c r="Q304" s="26"/>
    </row>
    <row r="305" spans="6:17" s="7" customFormat="1" x14ac:dyDescent="0.2">
      <c r="G305" s="57"/>
      <c r="H305" s="57"/>
      <c r="I305" s="57"/>
      <c r="J305" s="58"/>
      <c r="K305" s="58"/>
      <c r="L305" s="58"/>
      <c r="Q305" s="26"/>
    </row>
    <row r="306" spans="6:17" s="7" customFormat="1" x14ac:dyDescent="0.2">
      <c r="G306" s="57"/>
      <c r="H306" s="58"/>
      <c r="I306" s="58"/>
      <c r="J306" s="58"/>
      <c r="K306" s="58"/>
      <c r="L306" s="58"/>
      <c r="Q306" s="26"/>
    </row>
    <row r="307" spans="6:17" s="7" customFormat="1" x14ac:dyDescent="0.2">
      <c r="G307" s="49"/>
      <c r="H307" s="49"/>
      <c r="I307" s="49"/>
      <c r="J307" s="49"/>
      <c r="K307" s="49"/>
      <c r="L307" s="56"/>
      <c r="N307" s="97"/>
      <c r="Q307" s="26"/>
    </row>
    <row r="308" spans="6:17" s="7" customFormat="1" x14ac:dyDescent="0.2">
      <c r="F308" s="82"/>
      <c r="G308" s="26"/>
      <c r="H308" s="26"/>
      <c r="I308" s="26"/>
      <c r="J308" s="26"/>
      <c r="K308" s="26"/>
      <c r="L308" s="60"/>
      <c r="Q308" s="26"/>
    </row>
    <row r="309" spans="6:17" s="7" customFormat="1" x14ac:dyDescent="0.2">
      <c r="F309" s="82"/>
      <c r="G309" s="26"/>
      <c r="H309" s="26"/>
      <c r="I309" s="26"/>
      <c r="J309" s="26"/>
      <c r="K309" s="26"/>
      <c r="L309" s="60"/>
      <c r="Q309" s="26"/>
    </row>
    <row r="310" spans="6:17" s="7" customFormat="1" x14ac:dyDescent="0.2">
      <c r="F310" s="82"/>
      <c r="G310" s="26"/>
      <c r="H310" s="26"/>
      <c r="I310" s="26"/>
      <c r="J310" s="26"/>
      <c r="K310" s="26"/>
      <c r="L310" s="60"/>
      <c r="Q310" s="26"/>
    </row>
    <row r="311" spans="6:17" s="7" customFormat="1" x14ac:dyDescent="0.2">
      <c r="F311" s="82"/>
      <c r="G311" s="26"/>
      <c r="H311" s="26"/>
      <c r="I311" s="26"/>
      <c r="J311" s="26"/>
      <c r="K311" s="26"/>
      <c r="L311" s="60"/>
      <c r="Q311" s="26"/>
    </row>
    <row r="312" spans="6:17" s="7" customFormat="1" x14ac:dyDescent="0.2">
      <c r="F312" s="82"/>
      <c r="G312" s="26"/>
      <c r="H312" s="26"/>
      <c r="I312" s="26"/>
      <c r="J312" s="26"/>
      <c r="K312" s="26"/>
      <c r="L312" s="60"/>
      <c r="Q312" s="26"/>
    </row>
    <row r="313" spans="6:17" s="7" customFormat="1" x14ac:dyDescent="0.2">
      <c r="F313" s="82"/>
      <c r="G313" s="26"/>
      <c r="H313" s="26"/>
      <c r="I313" s="26"/>
      <c r="J313" s="26"/>
      <c r="K313" s="26"/>
      <c r="L313" s="60"/>
      <c r="Q313" s="26"/>
    </row>
    <row r="314" spans="6:17" s="7" customFormat="1" x14ac:dyDescent="0.2">
      <c r="F314" s="82"/>
      <c r="G314" s="26"/>
      <c r="H314" s="26"/>
      <c r="I314" s="26"/>
      <c r="J314" s="26"/>
      <c r="K314" s="26"/>
      <c r="L314" s="60"/>
      <c r="Q314" s="26"/>
    </row>
    <row r="315" spans="6:17" s="7" customFormat="1" x14ac:dyDescent="0.2">
      <c r="Q315" s="26"/>
    </row>
    <row r="316" spans="6:17" s="7" customFormat="1" x14ac:dyDescent="0.2">
      <c r="Q316" s="26"/>
    </row>
    <row r="317" spans="6:17" s="7" customFormat="1" x14ac:dyDescent="0.2">
      <c r="Q317" s="26"/>
    </row>
    <row r="318" spans="6:17" s="7" customFormat="1" x14ac:dyDescent="0.2">
      <c r="G318" s="49"/>
      <c r="H318" s="49"/>
      <c r="I318" s="49"/>
      <c r="J318" s="49"/>
      <c r="K318" s="49"/>
      <c r="L318" s="66"/>
      <c r="N318" s="97"/>
      <c r="Q318" s="26"/>
    </row>
    <row r="319" spans="6:17" s="7" customFormat="1" x14ac:dyDescent="0.2">
      <c r="F319" s="82"/>
      <c r="G319" s="26"/>
      <c r="H319" s="26"/>
      <c r="I319" s="26"/>
      <c r="J319" s="26"/>
      <c r="K319" s="26"/>
      <c r="L319" s="60"/>
      <c r="Q319" s="26"/>
    </row>
    <row r="320" spans="6:17" s="7" customFormat="1" x14ac:dyDescent="0.2">
      <c r="F320" s="82"/>
      <c r="G320" s="26"/>
      <c r="H320" s="26"/>
      <c r="I320" s="26"/>
      <c r="J320" s="26"/>
      <c r="K320" s="26"/>
      <c r="L320" s="60"/>
      <c r="Q320" s="26"/>
    </row>
    <row r="321" spans="6:17" s="7" customFormat="1" x14ac:dyDescent="0.2">
      <c r="F321" s="82"/>
      <c r="G321" s="26"/>
      <c r="H321" s="26"/>
      <c r="I321" s="26"/>
      <c r="J321" s="26"/>
      <c r="K321" s="26"/>
      <c r="L321" s="60"/>
      <c r="Q321" s="26"/>
    </row>
    <row r="322" spans="6:17" s="7" customFormat="1" x14ac:dyDescent="0.2">
      <c r="F322" s="82"/>
      <c r="G322" s="26"/>
      <c r="H322" s="26"/>
      <c r="I322" s="26"/>
      <c r="J322" s="26"/>
      <c r="K322" s="26"/>
      <c r="L322" s="60"/>
      <c r="Q322" s="26"/>
    </row>
    <row r="323" spans="6:17" s="7" customFormat="1" x14ac:dyDescent="0.2">
      <c r="F323" s="82"/>
      <c r="G323" s="26"/>
      <c r="H323" s="26"/>
      <c r="I323" s="26"/>
      <c r="J323" s="26"/>
      <c r="K323" s="26"/>
      <c r="L323" s="60"/>
      <c r="Q323" s="26"/>
    </row>
    <row r="324" spans="6:17" s="7" customFormat="1" x14ac:dyDescent="0.2">
      <c r="F324" s="82"/>
      <c r="G324" s="26"/>
      <c r="H324" s="26"/>
      <c r="I324" s="26"/>
      <c r="J324" s="26"/>
      <c r="K324" s="26"/>
      <c r="L324" s="60"/>
      <c r="Q324" s="26"/>
    </row>
    <row r="325" spans="6:17" s="7" customFormat="1" x14ac:dyDescent="0.2">
      <c r="F325" s="82"/>
      <c r="G325" s="26"/>
      <c r="H325" s="26"/>
      <c r="I325" s="26"/>
      <c r="J325" s="26"/>
      <c r="K325" s="26"/>
      <c r="L325" s="60"/>
      <c r="Q325" s="26"/>
    </row>
    <row r="326" spans="6:17" s="7" customFormat="1" x14ac:dyDescent="0.2">
      <c r="F326" s="70"/>
      <c r="G326" s="93"/>
      <c r="H326" s="93"/>
      <c r="I326" s="93"/>
      <c r="J326" s="93"/>
      <c r="K326" s="93"/>
      <c r="L326" s="60"/>
      <c r="Q326" s="26"/>
    </row>
    <row r="327" spans="6:17" s="7" customFormat="1" x14ac:dyDescent="0.2">
      <c r="Q327" s="26"/>
    </row>
    <row r="328" spans="6:17" s="7" customFormat="1" x14ac:dyDescent="0.2">
      <c r="Q328" s="26"/>
    </row>
    <row r="329" spans="6:17" s="7" customFormat="1" x14ac:dyDescent="0.2">
      <c r="G329" s="73"/>
      <c r="H329" s="73"/>
      <c r="I329" s="73"/>
      <c r="J329" s="73"/>
      <c r="K329" s="73"/>
      <c r="L329" s="73"/>
      <c r="M329" s="73"/>
      <c r="Q329" s="26"/>
    </row>
    <row r="330" spans="6:17" s="7" customFormat="1" x14ac:dyDescent="0.2">
      <c r="F330" s="86"/>
      <c r="G330" s="82"/>
      <c r="H330" s="82"/>
      <c r="I330" s="82"/>
      <c r="J330" s="82"/>
      <c r="K330" s="82"/>
      <c r="L330" s="82"/>
      <c r="M330" s="82"/>
      <c r="Q330" s="26"/>
    </row>
    <row r="331" spans="6:17" s="7" customFormat="1" x14ac:dyDescent="0.2">
      <c r="F331" s="82"/>
      <c r="G331" s="56"/>
      <c r="H331" s="56"/>
      <c r="I331" s="56"/>
      <c r="J331" s="56"/>
      <c r="K331" s="56"/>
      <c r="L331" s="56"/>
      <c r="M331" s="56"/>
      <c r="Q331" s="26"/>
    </row>
    <row r="332" spans="6:17" s="7" customFormat="1" x14ac:dyDescent="0.2">
      <c r="F332" s="82"/>
      <c r="G332" s="60"/>
      <c r="H332" s="60"/>
      <c r="I332" s="60"/>
      <c r="J332" s="60"/>
      <c r="K332" s="60"/>
      <c r="L332" s="60"/>
      <c r="M332" s="60"/>
      <c r="Q332" s="26"/>
    </row>
    <row r="333" spans="6:17" s="7" customFormat="1" x14ac:dyDescent="0.2">
      <c r="F333" s="82"/>
      <c r="G333" s="60"/>
      <c r="H333" s="60"/>
      <c r="I333" s="60"/>
      <c r="J333" s="60"/>
      <c r="K333" s="60"/>
      <c r="L333" s="60"/>
      <c r="M333" s="60"/>
      <c r="Q333" s="26"/>
    </row>
    <row r="334" spans="6:17" s="7" customFormat="1" x14ac:dyDescent="0.2">
      <c r="F334" s="82"/>
      <c r="G334" s="60"/>
      <c r="H334" s="60"/>
      <c r="I334" s="60"/>
      <c r="J334" s="60"/>
      <c r="K334" s="60"/>
      <c r="L334" s="60"/>
      <c r="M334" s="60"/>
      <c r="Q334" s="26"/>
    </row>
    <row r="335" spans="6:17" s="7" customFormat="1" x14ac:dyDescent="0.2">
      <c r="F335" s="82"/>
      <c r="G335" s="60"/>
      <c r="H335" s="60"/>
      <c r="I335" s="60"/>
      <c r="J335" s="60"/>
      <c r="K335" s="60"/>
      <c r="L335" s="60"/>
      <c r="M335" s="60"/>
      <c r="Q335" s="26"/>
    </row>
    <row r="336" spans="6:17" s="7" customFormat="1" x14ac:dyDescent="0.2">
      <c r="F336" s="82"/>
      <c r="G336" s="60"/>
      <c r="H336" s="60"/>
      <c r="I336" s="60"/>
      <c r="J336" s="60"/>
      <c r="K336" s="60"/>
      <c r="L336" s="60"/>
      <c r="M336" s="60"/>
      <c r="Q336" s="26"/>
    </row>
    <row r="337" spans="6:17" s="7" customFormat="1" x14ac:dyDescent="0.2">
      <c r="F337" s="82"/>
      <c r="G337" s="60"/>
      <c r="H337" s="60"/>
      <c r="I337" s="60"/>
      <c r="J337" s="60"/>
      <c r="K337" s="60"/>
      <c r="L337" s="60"/>
      <c r="M337" s="60"/>
      <c r="Q337" s="26"/>
    </row>
    <row r="338" spans="6:17" s="7" customFormat="1" x14ac:dyDescent="0.2">
      <c r="Q338" s="26"/>
    </row>
    <row r="339" spans="6:17" s="7" customFormat="1" x14ac:dyDescent="0.2">
      <c r="Q339" s="26"/>
    </row>
    <row r="340" spans="6:17" s="7" customFormat="1" x14ac:dyDescent="0.2">
      <c r="Q340" s="26"/>
    </row>
    <row r="341" spans="6:17" s="7" customFormat="1" x14ac:dyDescent="0.2">
      <c r="Q341" s="26"/>
    </row>
    <row r="342" spans="6:17" s="7" customFormat="1" x14ac:dyDescent="0.2">
      <c r="Q342" s="26"/>
    </row>
    <row r="343" spans="6:17" s="7" customFormat="1" x14ac:dyDescent="0.2">
      <c r="Q343" s="26"/>
    </row>
    <row r="344" spans="6:17" s="7" customFormat="1" x14ac:dyDescent="0.2">
      <c r="Q344" s="26"/>
    </row>
    <row r="345" spans="6:17" s="7" customFormat="1" x14ac:dyDescent="0.2">
      <c r="Q345" s="26"/>
    </row>
    <row r="346" spans="6:17" s="7" customFormat="1" x14ac:dyDescent="0.2">
      <c r="Q346" s="26"/>
    </row>
    <row r="347" spans="6:17" s="7" customFormat="1" x14ac:dyDescent="0.2">
      <c r="Q347" s="26"/>
    </row>
    <row r="348" spans="6:17" s="7" customFormat="1" x14ac:dyDescent="0.2">
      <c r="Q348" s="26"/>
    </row>
    <row r="349" spans="6:17" s="7" customFormat="1" x14ac:dyDescent="0.2">
      <c r="Q349" s="26"/>
    </row>
    <row r="350" spans="6:17" s="7" customFormat="1" x14ac:dyDescent="0.2">
      <c r="Q350" s="26"/>
    </row>
    <row r="351" spans="6:17" s="7" customFormat="1" x14ac:dyDescent="0.2">
      <c r="Q351" s="26"/>
    </row>
    <row r="352" spans="6:17" s="7" customFormat="1" x14ac:dyDescent="0.2">
      <c r="Q352" s="26"/>
    </row>
    <row r="353" spans="2:31" s="7" customFormat="1" x14ac:dyDescent="0.2">
      <c r="Q353" s="26"/>
    </row>
    <row r="354" spans="2:31" s="7" customFormat="1" x14ac:dyDescent="0.2">
      <c r="Q354" s="26"/>
    </row>
    <row r="355" spans="2:31" s="7" customFormat="1" x14ac:dyDescent="0.2">
      <c r="Q355" s="26"/>
    </row>
    <row r="356" spans="2:31" s="7" customFormat="1" x14ac:dyDescent="0.2">
      <c r="Q356" s="26"/>
    </row>
    <row r="357" spans="2:31" s="75" customFormat="1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26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2:31" s="75" customFormat="1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26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2:31" s="75" customFormat="1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2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2:31" s="75" customFormat="1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26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2:31" s="75" customFormat="1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26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2:31" s="75" customFormat="1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26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2:31" s="75" customFormat="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26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2:31" s="75" customFormat="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2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2:31" s="75" customFormat="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2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</sheetData>
  <mergeCells count="14">
    <mergeCell ref="Q263:S263"/>
    <mergeCell ref="N10:P10"/>
    <mergeCell ref="A73:L73"/>
    <mergeCell ref="N12:P12"/>
    <mergeCell ref="N15:P15"/>
    <mergeCell ref="N16:P16"/>
    <mergeCell ref="N17:P17"/>
    <mergeCell ref="O247:O248"/>
    <mergeCell ref="P247:P248"/>
    <mergeCell ref="O250:P250"/>
    <mergeCell ref="Q261:S261"/>
    <mergeCell ref="N18:P18"/>
    <mergeCell ref="N34:P34"/>
    <mergeCell ref="N35:P35"/>
  </mergeCells>
  <pageMargins left="0.4" right="0.2" top="0.5" bottom="0.25" header="0.3" footer="0.3"/>
  <pageSetup scale="80" orientation="portrait" r:id="rId1"/>
  <rowBreaks count="3" manualBreakCount="3">
    <brk id="183" max="16383" man="1"/>
    <brk id="243" max="16383" man="1"/>
    <brk id="2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Ledger</vt:lpstr>
      <vt:lpstr>Depreciation Calc</vt:lpstr>
      <vt:lpstr>Accounting Log Report</vt:lpstr>
      <vt:lpstr>5 Year Projections</vt:lpstr>
      <vt:lpstr>'5 Year Projections'!Print_Area</vt:lpstr>
      <vt:lpstr>'Accounting Log Report'!Print_Area</vt:lpstr>
      <vt:lpstr>'Depreciation Calc'!Print_Area</vt:lpstr>
      <vt:lpstr>Ledger!Print_Area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 Weaver</dc:creator>
  <cp:lastModifiedBy>Harrelson, Emma</cp:lastModifiedBy>
  <cp:lastPrinted>2021-08-01T18:31:47Z</cp:lastPrinted>
  <dcterms:created xsi:type="dcterms:W3CDTF">2019-02-13T13:02:35Z</dcterms:created>
  <dcterms:modified xsi:type="dcterms:W3CDTF">2021-08-13T13:40:55Z</dcterms:modified>
</cp:coreProperties>
</file>